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<sst xmlns="http://schemas.openxmlformats.org/spreadsheetml/2006/main" count="222" uniqueCount="82">
  <si>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</si>
  <si>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</si>
  <si>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</si>
  <si>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</si>
  <si>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</si>
  <si>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</si>
  <si>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</si>
  <si>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</si>
  <si>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</si>
  <si>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</si>
  <si>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</si>
  <si>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</si>
  <si>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</si>
  <si>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</si>
  <si>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</si>
  <si>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</si>
  <si>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</si>
  <si>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</si>
  <si>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</si>
  <si>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</si>
  <si>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</si>
  <si>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</si>
  <si>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</si>
  <si>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</si>
  <si>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</si>
  <si>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</si>
  <si>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</si>
  <si>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</si>
  <si>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</si>
  <si>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</si>
  <si>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 xml:space="preserve">Болезнь, вызванная вирусом иммуннодефицита человека </t>
  </si>
  <si>
    <t>Бессимптомный инфекционный статус, вызванный вирусом иммунодефицита человека (ВИЧ)</t>
  </si>
  <si>
    <t>Острые инфекции верхних дыхательных путей множественной или неуточненной локализации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</si>
  <si>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</si>
  <si>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</si>
  <si>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</si>
  <si>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</si>
  <si>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</si>
  <si>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</si>
  <si>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</si>
  <si>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</si>
  <si>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</si>
  <si>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</si>
  <si>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</si>
  <si>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</si>
  <si>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</si>
  <si>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</si>
  <si>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</si>
  <si>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</si>
  <si>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</si>
  <si>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</si>
  <si>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</si>
  <si>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 xml:space="preserve">     из них:лихорадка Западного Нила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</si>
  <si>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</si>
  <si>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</si>
  <si>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</si>
  <si>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</si>
  <si>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</si>
  <si>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</si>
  <si>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</si>
  <si>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</si>
  <si>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+ 2 сл.</t>
  </si>
  <si>
    <t>- 3 сл.</t>
  </si>
  <si>
    <t>Пневмония (внебольничная)</t>
  </si>
  <si>
    <t xml:space="preserve">   Крымская гемморогическая лихорадка</t>
  </si>
  <si>
    <t>№пп</t>
  </si>
  <si>
    <t>Наименование заболеваний</t>
  </si>
  <si>
    <t>ГЛПС</t>
  </si>
  <si>
    <t>ОКИ, вызванные установленными бактериальными, вирусными возбудителями</t>
  </si>
  <si>
    <t xml:space="preserve">ОКИ, вызванные неустановленными инфекционными возбудителями, пищевые токсикоинфекции неустановленной этиологии </t>
  </si>
  <si>
    <r>
      <t>Сведения об о инфекционных и паразитарных  заболеваниях в Костромской области за</t>
    </r>
    <r>
      <rPr>
        <b/>
        <sz val="9"/>
        <color indexed="8"/>
        <rFont val="Times New Roman"/>
        <family val="1"/>
      </rPr>
      <t xml:space="preserve"> январь-март </t>
    </r>
    <r>
      <rPr>
        <sz val="9"/>
        <color indexed="8"/>
        <rFont val="Times New Roman"/>
        <family val="1"/>
      </rPr>
      <t xml:space="preserve">2011-10гг. </t>
    </r>
  </si>
  <si>
    <t>не подлежала учету по ф. 1</t>
  </si>
  <si>
    <t>Всего инфекционных заболеваний по ф. 1 (без пневмонии)</t>
  </si>
  <si>
    <t>в 2 р.</t>
  </si>
  <si>
    <t>- 4 сл.</t>
  </si>
  <si>
    <t>+ 3 сл.</t>
  </si>
  <si>
    <t>в2,1р.</t>
  </si>
  <si>
    <t>в 2,5р.</t>
  </si>
  <si>
    <t>в2,5р.</t>
  </si>
  <si>
    <t>- 19,8%</t>
  </si>
  <si>
    <t>62,2%</t>
  </si>
  <si>
    <t>13,4%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</si>
</sst>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2" fillId="33" borderId="10" xfId="55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/>
    </xf>
    <xf numFmtId="165" fontId="3" fillId="33" borderId="10" xfId="55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5" fontId="3" fillId="0" borderId="10" xfId="55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 vertical="center"/>
    </xf>
    <xf numFmtId="165" fontId="2" fillId="0" borderId="10" xfId="55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readingOrder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 indent="1"/>
    </xf>
    <xf numFmtId="0" fontId="46" fillId="0" borderId="10" xfId="0" applyFont="1" applyFill="1" applyBorder="1" applyAlignment="1">
      <alignment horizontal="left" vertical="center" wrapText="1" indent="2"/>
    </xf>
    <xf numFmtId="0" fontId="48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 textRotation="90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textRotation="90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130" zoomScaleNormal="130" zoomScalePageLayoutView="0" workbookViewId="0" topLeftCell="A1">
      <selection activeCell="B1" sqref="B1:Q1"/>
    </sheetView>
  </sheetViews>
  <sheetFormatPr defaultColWidth="9.140625" defaultRowHeight="15"/>
  <cols>
    <col min="1" max="1" width="1.8515625" style="0" customWidth="1"/>
    <col min="2" max="2" width="25.00390625" style="1" customWidth="1"/>
    <col min="3" max="3" width="4.7109375" style="1" customWidth="1"/>
    <col min="4" max="4" width="5.00390625" style="1" customWidth="1"/>
    <col min="5" max="5" width="4.7109375" style="1" customWidth="1"/>
    <col min="6" max="6" width="5.00390625" style="1" customWidth="1"/>
    <col min="7" max="7" width="4.7109375" style="1" customWidth="1"/>
    <col min="8" max="8" width="5.00390625" style="1" customWidth="1"/>
    <col min="9" max="9" width="4.7109375" style="1" customWidth="1"/>
    <col min="10" max="10" width="5.00390625" style="1" customWidth="1"/>
    <col min="11" max="11" width="4.7109375" style="1" customWidth="1"/>
    <col min="12" max="12" width="5.00390625" style="1" customWidth="1"/>
    <col min="13" max="13" width="4.7109375" style="1" customWidth="1"/>
    <col min="14" max="17" width="5.00390625" style="0" customWidth="1"/>
  </cols>
  <sheetData>
    <row r="1" spans="2:17" ht="15" customHeight="1">
      <c r="B1" s="41" t="s">
        <v>70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2"/>
      <c r="P1" s="42"/>
      <c r="Q1" s="42"/>
    </row>
    <row r="2" spans="1:17" ht="11.25" customHeight="1">
      <c r="A2" s="39" t="s">
        <v>65</v>
      </c>
      <c r="B2" s="43" t="s">
        <v>66</v>
      </c>
      <c r="C2" s="47">
        <v>2011</v>
      </c>
      <c r="D2" s="47"/>
      <c r="E2" s="47"/>
      <c r="F2" s="47"/>
      <c r="G2" s="48"/>
      <c r="H2" s="48"/>
      <c r="I2" s="45">
        <v>2010</v>
      </c>
      <c r="J2" s="45"/>
      <c r="K2" s="45"/>
      <c r="L2" s="45"/>
      <c r="M2" s="46"/>
      <c r="N2" s="46"/>
      <c r="O2" s="49" t="s">
        <v>45</v>
      </c>
      <c r="P2" s="49"/>
      <c r="Q2" s="49"/>
    </row>
    <row r="3" spans="1:17" ht="24.75" customHeight="1">
      <c r="A3" s="40"/>
      <c r="B3" s="44"/>
      <c r="C3" s="7" t="s">
        <v>37</v>
      </c>
      <c r="D3" s="17" t="s">
        <v>39</v>
      </c>
      <c r="E3" s="17" t="s">
        <v>44</v>
      </c>
      <c r="F3" s="17" t="s">
        <v>39</v>
      </c>
      <c r="G3" s="18" t="s">
        <v>43</v>
      </c>
      <c r="H3" s="17" t="s">
        <v>39</v>
      </c>
      <c r="I3" s="7" t="s">
        <v>37</v>
      </c>
      <c r="J3" s="17" t="s">
        <v>39</v>
      </c>
      <c r="K3" s="17" t="s">
        <v>44</v>
      </c>
      <c r="L3" s="17" t="s">
        <v>39</v>
      </c>
      <c r="M3" s="18" t="s">
        <v>43</v>
      </c>
      <c r="N3" s="17" t="s">
        <v>39</v>
      </c>
      <c r="O3" s="7" t="s">
        <v>37</v>
      </c>
      <c r="P3" s="17" t="s">
        <v>44</v>
      </c>
      <c r="Q3" s="18" t="s">
        <v>43</v>
      </c>
    </row>
    <row r="4" spans="1:17" ht="9.75" customHeight="1">
      <c r="A4" s="7">
        <v>1</v>
      </c>
      <c r="B4" s="9" t="s">
        <v>0</v>
      </c>
      <c r="C4" s="2">
        <v>0</v>
      </c>
      <c r="D4" s="5">
        <f>C4*100/688.331</f>
        <v>0</v>
      </c>
      <c r="E4" s="2">
        <v>0</v>
      </c>
      <c r="F4" s="5">
        <f>E4*100/114.837</f>
        <v>0</v>
      </c>
      <c r="G4" s="2">
        <v>0</v>
      </c>
      <c r="H4" s="5">
        <f>G4*100/98.893</f>
        <v>0</v>
      </c>
      <c r="I4" s="11">
        <v>0</v>
      </c>
      <c r="J4" s="12">
        <f aca="true" t="shared" si="0" ref="J4:J55">I4*100/692.315</f>
        <v>0</v>
      </c>
      <c r="K4" s="11">
        <v>0</v>
      </c>
      <c r="L4" s="12">
        <f aca="true" t="shared" si="1" ref="L4:L55">K4*100/120.638</f>
        <v>0</v>
      </c>
      <c r="M4" s="11">
        <v>0</v>
      </c>
      <c r="N4" s="12">
        <f aca="true" t="shared" si="2" ref="N4:N55">M4*100/97.495</f>
        <v>0</v>
      </c>
      <c r="O4" s="3" t="s">
        <v>42</v>
      </c>
      <c r="P4" s="3" t="s">
        <v>42</v>
      </c>
      <c r="Q4" s="3" t="s">
        <v>42</v>
      </c>
    </row>
    <row r="5" spans="1:17" ht="9.75" customHeight="1">
      <c r="A5" s="7">
        <v>2</v>
      </c>
      <c r="B5" s="9" t="s">
        <v>1</v>
      </c>
      <c r="C5" s="4">
        <v>12</v>
      </c>
      <c r="D5" s="5">
        <f aca="true" t="shared" si="3" ref="D5:D23">C5*100/688.331</f>
        <v>1.7433473140102653</v>
      </c>
      <c r="E5" s="2">
        <v>6</v>
      </c>
      <c r="F5" s="5">
        <f aca="true" t="shared" si="4" ref="F5:F23">E5*100/114.837</f>
        <v>5.224796886021056</v>
      </c>
      <c r="G5" s="6">
        <v>6</v>
      </c>
      <c r="H5" s="5">
        <f aca="true" t="shared" si="5" ref="H5:H23">G5*100/98.893</f>
        <v>6.067163499944384</v>
      </c>
      <c r="I5" s="4">
        <v>27</v>
      </c>
      <c r="J5" s="12">
        <f t="shared" si="0"/>
        <v>3.8999588337678657</v>
      </c>
      <c r="K5" s="11">
        <v>11</v>
      </c>
      <c r="L5" s="12">
        <f t="shared" si="1"/>
        <v>9.118188298877634</v>
      </c>
      <c r="M5" s="11">
        <v>8</v>
      </c>
      <c r="N5" s="12">
        <f t="shared" si="2"/>
        <v>8.20554900251295</v>
      </c>
      <c r="O5" s="10">
        <f>(D5-J5)/J5</f>
        <v>-0.5529831497411049</v>
      </c>
      <c r="P5" s="10">
        <f>(F5-L5)/L5</f>
        <v>-0.42699177569471986</v>
      </c>
      <c r="Q5" s="10">
        <f>(H5-N5)/N5</f>
        <v>-0.2606023682161528</v>
      </c>
    </row>
    <row r="6" spans="1:17" ht="9.75" customHeight="1">
      <c r="A6" s="7">
        <v>3</v>
      </c>
      <c r="B6" s="9" t="s">
        <v>2</v>
      </c>
      <c r="C6" s="4">
        <v>13</v>
      </c>
      <c r="D6" s="5">
        <f t="shared" si="3"/>
        <v>1.888626256844454</v>
      </c>
      <c r="E6" s="2">
        <v>1</v>
      </c>
      <c r="F6" s="5">
        <f t="shared" si="4"/>
        <v>0.8707994810035093</v>
      </c>
      <c r="G6" s="6">
        <v>0</v>
      </c>
      <c r="H6" s="5">
        <f t="shared" si="5"/>
        <v>0</v>
      </c>
      <c r="I6" s="4">
        <v>15</v>
      </c>
      <c r="J6" s="12">
        <f t="shared" si="0"/>
        <v>2.166643796537703</v>
      </c>
      <c r="K6" s="11">
        <v>3</v>
      </c>
      <c r="L6" s="12">
        <f t="shared" si="1"/>
        <v>2.486778626966627</v>
      </c>
      <c r="M6" s="11">
        <v>3</v>
      </c>
      <c r="N6" s="12">
        <f t="shared" si="2"/>
        <v>3.077080875942356</v>
      </c>
      <c r="O6" s="10">
        <f>(D6-J6)/J6</f>
        <v>-0.12831714199515443</v>
      </c>
      <c r="P6" s="8" t="s">
        <v>58</v>
      </c>
      <c r="Q6" s="8" t="s">
        <v>62</v>
      </c>
    </row>
    <row r="7" spans="1:17" ht="33" customHeight="1">
      <c r="A7" s="7">
        <v>4</v>
      </c>
      <c r="B7" s="9" t="s">
        <v>68</v>
      </c>
      <c r="C7" s="4">
        <v>156</v>
      </c>
      <c r="D7" s="5">
        <f t="shared" si="3"/>
        <v>22.66351508213345</v>
      </c>
      <c r="E7" s="2">
        <v>100</v>
      </c>
      <c r="F7" s="5">
        <f t="shared" si="4"/>
        <v>87.07994810035093</v>
      </c>
      <c r="G7" s="6">
        <v>98</v>
      </c>
      <c r="H7" s="5">
        <f t="shared" si="5"/>
        <v>99.09700383242495</v>
      </c>
      <c r="I7" s="4">
        <v>255</v>
      </c>
      <c r="J7" s="12">
        <f t="shared" si="0"/>
        <v>36.832944541140954</v>
      </c>
      <c r="K7" s="11">
        <v>130</v>
      </c>
      <c r="L7" s="12">
        <f t="shared" si="1"/>
        <v>107.76040716855385</v>
      </c>
      <c r="M7" s="11">
        <v>126</v>
      </c>
      <c r="N7" s="12">
        <f t="shared" si="2"/>
        <v>129.23739678957895</v>
      </c>
      <c r="O7" s="10">
        <f>(D7-J7)/J7</f>
        <v>-0.3846944531730502</v>
      </c>
      <c r="P7" s="10">
        <f>(F7-L7)/L7</f>
        <v>-0.1919114785438357</v>
      </c>
      <c r="Q7" s="10">
        <f>(H7-N7)/N7</f>
        <v>-0.23321727074267698</v>
      </c>
    </row>
    <row r="8" spans="1:17" ht="46.5" customHeight="1">
      <c r="A8" s="7">
        <v>5</v>
      </c>
      <c r="B8" s="19" t="s">
        <v>69</v>
      </c>
      <c r="C8" s="20">
        <v>607</v>
      </c>
      <c r="D8" s="21">
        <f t="shared" si="3"/>
        <v>88.18431830035259</v>
      </c>
      <c r="E8" s="20">
        <v>402</v>
      </c>
      <c r="F8" s="21">
        <f t="shared" si="4"/>
        <v>350.06139136341073</v>
      </c>
      <c r="G8" s="22">
        <v>395</v>
      </c>
      <c r="H8" s="21">
        <f t="shared" si="5"/>
        <v>399.421597079672</v>
      </c>
      <c r="I8" s="20">
        <v>913</v>
      </c>
      <c r="J8" s="23">
        <f t="shared" si="0"/>
        <v>131.87638574926152</v>
      </c>
      <c r="K8" s="20">
        <v>605</v>
      </c>
      <c r="L8" s="23">
        <f t="shared" si="1"/>
        <v>501.5003564382698</v>
      </c>
      <c r="M8" s="20">
        <v>587</v>
      </c>
      <c r="N8" s="23">
        <f t="shared" si="2"/>
        <v>602.0821580593877</v>
      </c>
      <c r="O8" s="13">
        <f>(D8-J8)/J8</f>
        <v>-0.33131077410614884</v>
      </c>
      <c r="P8" s="13">
        <f>(F8-L8)/L8</f>
        <v>-0.30197179948265873</v>
      </c>
      <c r="Q8" s="13">
        <f>(H8-N8)/N8</f>
        <v>-0.3365995126527663</v>
      </c>
    </row>
    <row r="9" spans="1:17" ht="9.75" customHeight="1">
      <c r="A9" s="7">
        <v>6</v>
      </c>
      <c r="B9" s="19" t="s">
        <v>8</v>
      </c>
      <c r="C9" s="20">
        <v>0</v>
      </c>
      <c r="D9" s="21">
        <f t="shared" si="3"/>
        <v>0</v>
      </c>
      <c r="E9" s="20">
        <v>0</v>
      </c>
      <c r="F9" s="21">
        <f t="shared" si="4"/>
        <v>0</v>
      </c>
      <c r="G9" s="20">
        <v>0</v>
      </c>
      <c r="H9" s="21">
        <f t="shared" si="5"/>
        <v>0</v>
      </c>
      <c r="I9" s="20">
        <v>0</v>
      </c>
      <c r="J9" s="23">
        <f t="shared" si="0"/>
        <v>0</v>
      </c>
      <c r="K9" s="20">
        <v>0</v>
      </c>
      <c r="L9" s="23">
        <f t="shared" si="1"/>
        <v>0</v>
      </c>
      <c r="M9" s="20">
        <v>0</v>
      </c>
      <c r="N9" s="23">
        <f t="shared" si="2"/>
        <v>0</v>
      </c>
      <c r="O9" s="14" t="s">
        <v>42</v>
      </c>
      <c r="P9" s="14" t="s">
        <v>42</v>
      </c>
      <c r="Q9" s="14" t="s">
        <v>42</v>
      </c>
    </row>
    <row r="10" spans="1:17" ht="9.75" customHeight="1">
      <c r="A10" s="7">
        <v>7</v>
      </c>
      <c r="B10" s="24" t="s">
        <v>46</v>
      </c>
      <c r="C10" s="20">
        <v>0</v>
      </c>
      <c r="D10" s="21">
        <f t="shared" si="3"/>
        <v>0</v>
      </c>
      <c r="E10" s="20">
        <v>0</v>
      </c>
      <c r="F10" s="21">
        <f t="shared" si="4"/>
        <v>0</v>
      </c>
      <c r="G10" s="20">
        <v>0</v>
      </c>
      <c r="H10" s="21">
        <f t="shared" si="5"/>
        <v>0</v>
      </c>
      <c r="I10" s="20">
        <v>0</v>
      </c>
      <c r="J10" s="23">
        <f t="shared" si="0"/>
        <v>0</v>
      </c>
      <c r="K10" s="20">
        <v>0</v>
      </c>
      <c r="L10" s="23">
        <f t="shared" si="1"/>
        <v>0</v>
      </c>
      <c r="M10" s="20">
        <v>0</v>
      </c>
      <c r="N10" s="23">
        <f t="shared" si="2"/>
        <v>0</v>
      </c>
      <c r="O10" s="14" t="s">
        <v>42</v>
      </c>
      <c r="P10" s="14" t="s">
        <v>42</v>
      </c>
      <c r="Q10" s="14" t="s">
        <v>42</v>
      </c>
    </row>
    <row r="11" spans="1:17" ht="9.75" customHeight="1">
      <c r="A11" s="7">
        <v>8</v>
      </c>
      <c r="B11" s="19" t="s">
        <v>9</v>
      </c>
      <c r="C11" s="20">
        <v>1</v>
      </c>
      <c r="D11" s="21">
        <f t="shared" si="3"/>
        <v>0.14527894283418877</v>
      </c>
      <c r="E11" s="20">
        <v>1</v>
      </c>
      <c r="F11" s="21">
        <f t="shared" si="4"/>
        <v>0.8707994810035093</v>
      </c>
      <c r="G11" s="22">
        <v>1</v>
      </c>
      <c r="H11" s="21">
        <f t="shared" si="5"/>
        <v>1.0111939166573973</v>
      </c>
      <c r="I11" s="20">
        <v>0</v>
      </c>
      <c r="J11" s="23">
        <f t="shared" si="0"/>
        <v>0</v>
      </c>
      <c r="K11" s="20">
        <v>0</v>
      </c>
      <c r="L11" s="23">
        <f t="shared" si="1"/>
        <v>0</v>
      </c>
      <c r="M11" s="20">
        <v>0</v>
      </c>
      <c r="N11" s="23">
        <f t="shared" si="2"/>
        <v>0</v>
      </c>
      <c r="O11" s="14" t="s">
        <v>57</v>
      </c>
      <c r="P11" s="14" t="s">
        <v>57</v>
      </c>
      <c r="Q11" s="14" t="s">
        <v>57</v>
      </c>
    </row>
    <row r="12" spans="1:17" ht="9.75" customHeight="1">
      <c r="A12" s="7">
        <v>9</v>
      </c>
      <c r="B12" s="19" t="s">
        <v>3</v>
      </c>
      <c r="C12" s="20">
        <v>0</v>
      </c>
      <c r="D12" s="21">
        <f t="shared" si="3"/>
        <v>0</v>
      </c>
      <c r="E12" s="20">
        <v>0</v>
      </c>
      <c r="F12" s="21">
        <f t="shared" si="4"/>
        <v>0</v>
      </c>
      <c r="G12" s="20">
        <v>0</v>
      </c>
      <c r="H12" s="21">
        <f t="shared" si="5"/>
        <v>0</v>
      </c>
      <c r="I12" s="20">
        <v>0</v>
      </c>
      <c r="J12" s="23">
        <f t="shared" si="0"/>
        <v>0</v>
      </c>
      <c r="K12" s="20">
        <v>0</v>
      </c>
      <c r="L12" s="23">
        <f t="shared" si="1"/>
        <v>0</v>
      </c>
      <c r="M12" s="20">
        <v>0</v>
      </c>
      <c r="N12" s="23">
        <f t="shared" si="2"/>
        <v>0</v>
      </c>
      <c r="O12" s="14" t="s">
        <v>42</v>
      </c>
      <c r="P12" s="14" t="s">
        <v>42</v>
      </c>
      <c r="Q12" s="14" t="s">
        <v>42</v>
      </c>
    </row>
    <row r="13" spans="1:17" ht="9.75" customHeight="1">
      <c r="A13" s="7">
        <v>10</v>
      </c>
      <c r="B13" s="24" t="s">
        <v>47</v>
      </c>
      <c r="C13" s="20">
        <v>0</v>
      </c>
      <c r="D13" s="21">
        <f t="shared" si="3"/>
        <v>0</v>
      </c>
      <c r="E13" s="20">
        <v>0</v>
      </c>
      <c r="F13" s="21">
        <f t="shared" si="4"/>
        <v>0</v>
      </c>
      <c r="G13" s="20">
        <v>0</v>
      </c>
      <c r="H13" s="21">
        <f t="shared" si="5"/>
        <v>0</v>
      </c>
      <c r="I13" s="20">
        <v>0</v>
      </c>
      <c r="J13" s="23">
        <f t="shared" si="0"/>
        <v>0</v>
      </c>
      <c r="K13" s="20">
        <v>0</v>
      </c>
      <c r="L13" s="23">
        <f t="shared" si="1"/>
        <v>0</v>
      </c>
      <c r="M13" s="20">
        <v>0</v>
      </c>
      <c r="N13" s="23">
        <f t="shared" si="2"/>
        <v>0</v>
      </c>
      <c r="O13" s="14" t="s">
        <v>42</v>
      </c>
      <c r="P13" s="14" t="s">
        <v>42</v>
      </c>
      <c r="Q13" s="14" t="s">
        <v>42</v>
      </c>
    </row>
    <row r="14" spans="1:17" ht="9.75" customHeight="1">
      <c r="A14" s="7">
        <v>11</v>
      </c>
      <c r="B14" s="19" t="s">
        <v>48</v>
      </c>
      <c r="C14" s="25">
        <v>17</v>
      </c>
      <c r="D14" s="21">
        <f t="shared" si="3"/>
        <v>2.4697420281812095</v>
      </c>
      <c r="E14" s="20">
        <v>0</v>
      </c>
      <c r="F14" s="21">
        <f t="shared" si="4"/>
        <v>0</v>
      </c>
      <c r="G14" s="20">
        <v>0</v>
      </c>
      <c r="H14" s="21">
        <f t="shared" si="5"/>
        <v>0</v>
      </c>
      <c r="I14" s="20">
        <v>17</v>
      </c>
      <c r="J14" s="23">
        <f t="shared" si="0"/>
        <v>2.4555296360760632</v>
      </c>
      <c r="K14" s="20">
        <v>0</v>
      </c>
      <c r="L14" s="23">
        <f t="shared" si="1"/>
        <v>0</v>
      </c>
      <c r="M14" s="20">
        <v>0</v>
      </c>
      <c r="N14" s="23">
        <f t="shared" si="2"/>
        <v>0</v>
      </c>
      <c r="O14" s="13" t="s">
        <v>59</v>
      </c>
      <c r="P14" s="15" t="s">
        <v>42</v>
      </c>
      <c r="Q14" s="15" t="s">
        <v>42</v>
      </c>
    </row>
    <row r="15" spans="1:17" ht="9.75" customHeight="1">
      <c r="A15" s="7">
        <v>12</v>
      </c>
      <c r="B15" s="24" t="s">
        <v>49</v>
      </c>
      <c r="C15" s="25">
        <v>4</v>
      </c>
      <c r="D15" s="21">
        <f t="shared" si="3"/>
        <v>0.5811157713367551</v>
      </c>
      <c r="E15" s="20">
        <v>0</v>
      </c>
      <c r="F15" s="21">
        <f t="shared" si="4"/>
        <v>0</v>
      </c>
      <c r="G15" s="20">
        <v>0</v>
      </c>
      <c r="H15" s="21">
        <f t="shared" si="5"/>
        <v>0</v>
      </c>
      <c r="I15" s="20">
        <v>8</v>
      </c>
      <c r="J15" s="23">
        <f t="shared" si="0"/>
        <v>1.1555433581534416</v>
      </c>
      <c r="K15" s="20">
        <v>0</v>
      </c>
      <c r="L15" s="23">
        <f t="shared" si="1"/>
        <v>0</v>
      </c>
      <c r="M15" s="20">
        <v>0</v>
      </c>
      <c r="N15" s="23">
        <f t="shared" si="2"/>
        <v>0</v>
      </c>
      <c r="O15" s="14" t="s">
        <v>74</v>
      </c>
      <c r="P15" s="14" t="s">
        <v>42</v>
      </c>
      <c r="Q15" s="14" t="s">
        <v>42</v>
      </c>
    </row>
    <row r="16" spans="1:17" ht="10.5" customHeight="1">
      <c r="A16" s="7">
        <v>13</v>
      </c>
      <c r="B16" s="24" t="s">
        <v>4</v>
      </c>
      <c r="C16" s="25">
        <v>6</v>
      </c>
      <c r="D16" s="21">
        <f t="shared" si="3"/>
        <v>0.8716736570051327</v>
      </c>
      <c r="E16" s="20">
        <v>0</v>
      </c>
      <c r="F16" s="21">
        <f t="shared" si="4"/>
        <v>0</v>
      </c>
      <c r="G16" s="20">
        <v>0</v>
      </c>
      <c r="H16" s="21">
        <f t="shared" si="5"/>
        <v>0</v>
      </c>
      <c r="I16" s="20">
        <v>4</v>
      </c>
      <c r="J16" s="23">
        <f t="shared" si="0"/>
        <v>0.5777716790767208</v>
      </c>
      <c r="K16" s="20">
        <v>0</v>
      </c>
      <c r="L16" s="23">
        <f t="shared" si="1"/>
        <v>0</v>
      </c>
      <c r="M16" s="20">
        <v>0</v>
      </c>
      <c r="N16" s="23">
        <f t="shared" si="2"/>
        <v>0</v>
      </c>
      <c r="O16" s="14" t="s">
        <v>61</v>
      </c>
      <c r="P16" s="15" t="s">
        <v>42</v>
      </c>
      <c r="Q16" s="15" t="s">
        <v>42</v>
      </c>
    </row>
    <row r="17" spans="1:17" ht="10.5" customHeight="1">
      <c r="A17" s="7">
        <v>14</v>
      </c>
      <c r="B17" s="24" t="s">
        <v>5</v>
      </c>
      <c r="C17" s="25">
        <v>7</v>
      </c>
      <c r="D17" s="21">
        <f t="shared" si="3"/>
        <v>1.0169525998393214</v>
      </c>
      <c r="E17" s="20">
        <v>0</v>
      </c>
      <c r="F17" s="21">
        <f t="shared" si="4"/>
        <v>0</v>
      </c>
      <c r="G17" s="20">
        <v>0</v>
      </c>
      <c r="H17" s="21">
        <f t="shared" si="5"/>
        <v>0</v>
      </c>
      <c r="I17" s="20">
        <v>4</v>
      </c>
      <c r="J17" s="23">
        <f t="shared" si="0"/>
        <v>0.5777716790767208</v>
      </c>
      <c r="K17" s="20">
        <v>0</v>
      </c>
      <c r="L17" s="23">
        <f t="shared" si="1"/>
        <v>0</v>
      </c>
      <c r="M17" s="20">
        <v>0</v>
      </c>
      <c r="N17" s="23">
        <f t="shared" si="2"/>
        <v>0</v>
      </c>
      <c r="O17" s="14" t="s">
        <v>75</v>
      </c>
      <c r="P17" s="14" t="s">
        <v>42</v>
      </c>
      <c r="Q17" s="14" t="s">
        <v>42</v>
      </c>
    </row>
    <row r="18" spans="1:17" ht="22.5" customHeight="1">
      <c r="A18" s="7">
        <v>15</v>
      </c>
      <c r="B18" s="19" t="s">
        <v>38</v>
      </c>
      <c r="C18" s="25">
        <v>54</v>
      </c>
      <c r="D18" s="21">
        <f t="shared" si="3"/>
        <v>7.845062913046194</v>
      </c>
      <c r="E18" s="20">
        <v>0</v>
      </c>
      <c r="F18" s="21">
        <f t="shared" si="4"/>
        <v>0</v>
      </c>
      <c r="G18" s="20">
        <v>0</v>
      </c>
      <c r="H18" s="21">
        <f t="shared" si="5"/>
        <v>0</v>
      </c>
      <c r="I18" s="20">
        <v>41</v>
      </c>
      <c r="J18" s="23">
        <f t="shared" si="0"/>
        <v>5.922159710536389</v>
      </c>
      <c r="K18" s="20">
        <v>0</v>
      </c>
      <c r="L18" s="23">
        <f t="shared" si="1"/>
        <v>0</v>
      </c>
      <c r="M18" s="20">
        <v>0</v>
      </c>
      <c r="N18" s="23">
        <f t="shared" si="2"/>
        <v>0</v>
      </c>
      <c r="O18" s="16">
        <f>(D18-J18)/J18</f>
        <v>0.3246962757672136</v>
      </c>
      <c r="P18" s="15" t="s">
        <v>42</v>
      </c>
      <c r="Q18" s="15" t="s">
        <v>42</v>
      </c>
    </row>
    <row r="19" spans="1:17" ht="9.75" customHeight="1">
      <c r="A19" s="7">
        <v>16</v>
      </c>
      <c r="B19" s="24" t="s">
        <v>50</v>
      </c>
      <c r="C19" s="25">
        <v>12</v>
      </c>
      <c r="D19" s="21">
        <f t="shared" si="3"/>
        <v>1.7433473140102653</v>
      </c>
      <c r="E19" s="20">
        <v>0</v>
      </c>
      <c r="F19" s="21">
        <f t="shared" si="4"/>
        <v>0</v>
      </c>
      <c r="G19" s="20">
        <v>0</v>
      </c>
      <c r="H19" s="21">
        <f t="shared" si="5"/>
        <v>0</v>
      </c>
      <c r="I19" s="20">
        <v>15</v>
      </c>
      <c r="J19" s="23">
        <f t="shared" si="0"/>
        <v>2.166643796537703</v>
      </c>
      <c r="K19" s="20">
        <v>0</v>
      </c>
      <c r="L19" s="23">
        <f t="shared" si="1"/>
        <v>0</v>
      </c>
      <c r="M19" s="20">
        <v>0</v>
      </c>
      <c r="N19" s="23">
        <f t="shared" si="2"/>
        <v>0</v>
      </c>
      <c r="O19" s="14" t="s">
        <v>79</v>
      </c>
      <c r="P19" s="15" t="s">
        <v>42</v>
      </c>
      <c r="Q19" s="15" t="s">
        <v>42</v>
      </c>
    </row>
    <row r="20" spans="1:17" ht="9.75" customHeight="1">
      <c r="A20" s="7">
        <v>17</v>
      </c>
      <c r="B20" s="24" t="s">
        <v>6</v>
      </c>
      <c r="C20" s="20">
        <v>42</v>
      </c>
      <c r="D20" s="21">
        <f t="shared" si="3"/>
        <v>6.101715599035929</v>
      </c>
      <c r="E20" s="20">
        <v>0</v>
      </c>
      <c r="F20" s="21">
        <f t="shared" si="4"/>
        <v>0</v>
      </c>
      <c r="G20" s="20">
        <v>0</v>
      </c>
      <c r="H20" s="21">
        <f t="shared" si="5"/>
        <v>0</v>
      </c>
      <c r="I20" s="20">
        <v>26</v>
      </c>
      <c r="J20" s="23">
        <f t="shared" si="0"/>
        <v>3.755515913998685</v>
      </c>
      <c r="K20" s="20">
        <v>0</v>
      </c>
      <c r="L20" s="23">
        <f t="shared" si="1"/>
        <v>0</v>
      </c>
      <c r="M20" s="20">
        <v>0</v>
      </c>
      <c r="N20" s="23">
        <f t="shared" si="2"/>
        <v>0</v>
      </c>
      <c r="O20" s="14" t="s">
        <v>80</v>
      </c>
      <c r="P20" s="15" t="s">
        <v>42</v>
      </c>
      <c r="Q20" s="15" t="s">
        <v>42</v>
      </c>
    </row>
    <row r="21" spans="1:17" ht="21" customHeight="1">
      <c r="A21" s="7">
        <v>18</v>
      </c>
      <c r="B21" s="19" t="s">
        <v>7</v>
      </c>
      <c r="C21" s="20">
        <v>5</v>
      </c>
      <c r="D21" s="21">
        <f t="shared" si="3"/>
        <v>0.7263947141709439</v>
      </c>
      <c r="E21" s="20">
        <v>0</v>
      </c>
      <c r="F21" s="21">
        <f t="shared" si="4"/>
        <v>0</v>
      </c>
      <c r="G21" s="20">
        <v>0</v>
      </c>
      <c r="H21" s="21">
        <f t="shared" si="5"/>
        <v>0</v>
      </c>
      <c r="I21" s="20">
        <v>4</v>
      </c>
      <c r="J21" s="23">
        <f t="shared" si="0"/>
        <v>0.5777716790767208</v>
      </c>
      <c r="K21" s="20">
        <v>0</v>
      </c>
      <c r="L21" s="23">
        <f t="shared" si="1"/>
        <v>0</v>
      </c>
      <c r="M21" s="20">
        <v>0</v>
      </c>
      <c r="N21" s="23">
        <f t="shared" si="2"/>
        <v>0</v>
      </c>
      <c r="O21" s="15" t="s">
        <v>57</v>
      </c>
      <c r="P21" s="15" t="s">
        <v>42</v>
      </c>
      <c r="Q21" s="15" t="s">
        <v>42</v>
      </c>
    </row>
    <row r="22" spans="1:17" ht="9.75" customHeight="1">
      <c r="A22" s="7">
        <v>19</v>
      </c>
      <c r="B22" s="19" t="s">
        <v>10</v>
      </c>
      <c r="C22" s="20">
        <v>0</v>
      </c>
      <c r="D22" s="21">
        <f t="shared" si="3"/>
        <v>0</v>
      </c>
      <c r="E22" s="20">
        <v>0</v>
      </c>
      <c r="F22" s="21">
        <f t="shared" si="4"/>
        <v>0</v>
      </c>
      <c r="G22" s="20">
        <v>0</v>
      </c>
      <c r="H22" s="21">
        <f t="shared" si="5"/>
        <v>0</v>
      </c>
      <c r="I22" s="20">
        <v>0</v>
      </c>
      <c r="J22" s="23">
        <f t="shared" si="0"/>
        <v>0</v>
      </c>
      <c r="K22" s="20">
        <v>0</v>
      </c>
      <c r="L22" s="23">
        <f t="shared" si="1"/>
        <v>0</v>
      </c>
      <c r="M22" s="20">
        <v>0</v>
      </c>
      <c r="N22" s="23">
        <f t="shared" si="2"/>
        <v>0</v>
      </c>
      <c r="O22" s="14" t="s">
        <v>42</v>
      </c>
      <c r="P22" s="14" t="s">
        <v>42</v>
      </c>
      <c r="Q22" s="14" t="s">
        <v>42</v>
      </c>
    </row>
    <row r="23" spans="1:17" ht="10.5" customHeight="1">
      <c r="A23" s="7">
        <v>20</v>
      </c>
      <c r="B23" s="19" t="s">
        <v>11</v>
      </c>
      <c r="C23" s="20">
        <v>12</v>
      </c>
      <c r="D23" s="21">
        <f t="shared" si="3"/>
        <v>1.7433473140102653</v>
      </c>
      <c r="E23" s="20">
        <v>12</v>
      </c>
      <c r="F23" s="21">
        <f t="shared" si="4"/>
        <v>10.449593772042112</v>
      </c>
      <c r="G23" s="22">
        <v>11</v>
      </c>
      <c r="H23" s="21">
        <f t="shared" si="5"/>
        <v>11.123133083231371</v>
      </c>
      <c r="I23" s="20">
        <v>6</v>
      </c>
      <c r="J23" s="23">
        <f t="shared" si="0"/>
        <v>0.8666575186150812</v>
      </c>
      <c r="K23" s="20">
        <v>6</v>
      </c>
      <c r="L23" s="23">
        <f t="shared" si="1"/>
        <v>4.973557253933254</v>
      </c>
      <c r="M23" s="20">
        <v>6</v>
      </c>
      <c r="N23" s="23">
        <f t="shared" si="2"/>
        <v>6.154161751884712</v>
      </c>
      <c r="O23" s="15" t="s">
        <v>73</v>
      </c>
      <c r="P23" s="15" t="s">
        <v>76</v>
      </c>
      <c r="Q23" s="13">
        <f>(H23-N23)/N23</f>
        <v>0.8074164332494043</v>
      </c>
    </row>
    <row r="24" spans="1:17" ht="10.5" customHeight="1">
      <c r="A24" s="7">
        <v>21</v>
      </c>
      <c r="B24" s="26" t="s">
        <v>12</v>
      </c>
      <c r="C24" s="20">
        <v>0</v>
      </c>
      <c r="D24" s="21">
        <f aca="true" t="shared" si="6" ref="D24:D55">C24*100/688.331</f>
        <v>0</v>
      </c>
      <c r="E24" s="20">
        <v>0</v>
      </c>
      <c r="F24" s="21">
        <f aca="true" t="shared" si="7" ref="F24:F55">E24*100/114.837</f>
        <v>0</v>
      </c>
      <c r="G24" s="20">
        <v>0</v>
      </c>
      <c r="H24" s="21">
        <f aca="true" t="shared" si="8" ref="H24:H55">G24*100/98.893</f>
        <v>0</v>
      </c>
      <c r="I24" s="20">
        <v>0</v>
      </c>
      <c r="J24" s="23">
        <f t="shared" si="0"/>
        <v>0</v>
      </c>
      <c r="K24" s="20">
        <v>0</v>
      </c>
      <c r="L24" s="23">
        <f t="shared" si="1"/>
        <v>0</v>
      </c>
      <c r="M24" s="20">
        <v>0</v>
      </c>
      <c r="N24" s="23">
        <f t="shared" si="2"/>
        <v>0</v>
      </c>
      <c r="O24" s="14" t="s">
        <v>42</v>
      </c>
      <c r="P24" s="14" t="s">
        <v>42</v>
      </c>
      <c r="Q24" s="14" t="s">
        <v>42</v>
      </c>
    </row>
    <row r="25" spans="1:17" ht="10.5" customHeight="1">
      <c r="A25" s="7">
        <v>22</v>
      </c>
      <c r="B25" s="26" t="s">
        <v>13</v>
      </c>
      <c r="C25" s="20">
        <v>0</v>
      </c>
      <c r="D25" s="21">
        <f t="shared" si="6"/>
        <v>0</v>
      </c>
      <c r="E25" s="20">
        <v>0</v>
      </c>
      <c r="F25" s="21">
        <f t="shared" si="7"/>
        <v>0</v>
      </c>
      <c r="G25" s="20">
        <v>0</v>
      </c>
      <c r="H25" s="21">
        <f t="shared" si="8"/>
        <v>0</v>
      </c>
      <c r="I25" s="20">
        <v>1</v>
      </c>
      <c r="J25" s="23">
        <f t="shared" si="0"/>
        <v>0.1444429197691802</v>
      </c>
      <c r="K25" s="20">
        <v>0</v>
      </c>
      <c r="L25" s="23">
        <f t="shared" si="1"/>
        <v>0</v>
      </c>
      <c r="M25" s="20">
        <v>0</v>
      </c>
      <c r="N25" s="23">
        <f t="shared" si="2"/>
        <v>0</v>
      </c>
      <c r="O25" s="15" t="s">
        <v>60</v>
      </c>
      <c r="P25" s="14" t="s">
        <v>42</v>
      </c>
      <c r="Q25" s="14" t="s">
        <v>42</v>
      </c>
    </row>
    <row r="26" spans="1:17" ht="10.5" customHeight="1">
      <c r="A26" s="7">
        <v>23</v>
      </c>
      <c r="B26" s="26" t="s">
        <v>14</v>
      </c>
      <c r="C26" s="20">
        <v>0</v>
      </c>
      <c r="D26" s="21">
        <f t="shared" si="6"/>
        <v>0</v>
      </c>
      <c r="E26" s="20">
        <v>0</v>
      </c>
      <c r="F26" s="21">
        <f t="shared" si="7"/>
        <v>0</v>
      </c>
      <c r="G26" s="20">
        <v>0</v>
      </c>
      <c r="H26" s="21">
        <f t="shared" si="8"/>
        <v>0</v>
      </c>
      <c r="I26" s="20">
        <v>1</v>
      </c>
      <c r="J26" s="23">
        <f t="shared" si="0"/>
        <v>0.1444429197691802</v>
      </c>
      <c r="K26" s="20">
        <v>0</v>
      </c>
      <c r="L26" s="23">
        <f t="shared" si="1"/>
        <v>0</v>
      </c>
      <c r="M26" s="20">
        <v>0</v>
      </c>
      <c r="N26" s="23">
        <f t="shared" si="2"/>
        <v>0</v>
      </c>
      <c r="O26" s="15" t="s">
        <v>60</v>
      </c>
      <c r="P26" s="14" t="s">
        <v>42</v>
      </c>
      <c r="Q26" s="14" t="s">
        <v>42</v>
      </c>
    </row>
    <row r="27" spans="1:17" ht="10.5" customHeight="1">
      <c r="A27" s="7">
        <v>24</v>
      </c>
      <c r="B27" s="26" t="s">
        <v>15</v>
      </c>
      <c r="C27" s="20">
        <v>2</v>
      </c>
      <c r="D27" s="21">
        <f t="shared" si="6"/>
        <v>0.29055788566837754</v>
      </c>
      <c r="E27" s="20">
        <v>2</v>
      </c>
      <c r="F27" s="21">
        <f t="shared" si="7"/>
        <v>1.7415989620070187</v>
      </c>
      <c r="G27" s="22">
        <v>2</v>
      </c>
      <c r="H27" s="21">
        <f t="shared" si="8"/>
        <v>2.0223878333147947</v>
      </c>
      <c r="I27" s="20">
        <v>3</v>
      </c>
      <c r="J27" s="23">
        <f t="shared" si="0"/>
        <v>0.4333287593075406</v>
      </c>
      <c r="K27" s="20">
        <v>3</v>
      </c>
      <c r="L27" s="23">
        <f t="shared" si="1"/>
        <v>2.486778626966627</v>
      </c>
      <c r="M27" s="20">
        <v>3</v>
      </c>
      <c r="N27" s="23">
        <f t="shared" si="2"/>
        <v>3.077080875942356</v>
      </c>
      <c r="O27" s="15" t="s">
        <v>60</v>
      </c>
      <c r="P27" s="15" t="s">
        <v>60</v>
      </c>
      <c r="Q27" s="15" t="s">
        <v>60</v>
      </c>
    </row>
    <row r="28" spans="1:17" ht="10.5" customHeight="1">
      <c r="A28" s="7">
        <v>25</v>
      </c>
      <c r="B28" s="27" t="s">
        <v>51</v>
      </c>
      <c r="C28" s="20">
        <v>2</v>
      </c>
      <c r="D28" s="21">
        <f t="shared" si="6"/>
        <v>0.29055788566837754</v>
      </c>
      <c r="E28" s="20">
        <v>2</v>
      </c>
      <c r="F28" s="21">
        <f t="shared" si="7"/>
        <v>1.7415989620070187</v>
      </c>
      <c r="G28" s="22">
        <v>2</v>
      </c>
      <c r="H28" s="21">
        <f t="shared" si="8"/>
        <v>2.0223878333147947</v>
      </c>
      <c r="I28" s="20">
        <v>3</v>
      </c>
      <c r="J28" s="23">
        <f t="shared" si="0"/>
        <v>0.4333287593075406</v>
      </c>
      <c r="K28" s="20">
        <v>3</v>
      </c>
      <c r="L28" s="23">
        <f t="shared" si="1"/>
        <v>2.486778626966627</v>
      </c>
      <c r="M28" s="20">
        <v>3</v>
      </c>
      <c r="N28" s="23">
        <f t="shared" si="2"/>
        <v>3.077080875942356</v>
      </c>
      <c r="O28" s="15" t="s">
        <v>60</v>
      </c>
      <c r="P28" s="15" t="s">
        <v>60</v>
      </c>
      <c r="Q28" s="15" t="s">
        <v>60</v>
      </c>
    </row>
    <row r="29" spans="1:17" ht="10.5" customHeight="1">
      <c r="A29" s="7">
        <v>26</v>
      </c>
      <c r="B29" s="26" t="s">
        <v>16</v>
      </c>
      <c r="C29" s="20">
        <v>0</v>
      </c>
      <c r="D29" s="21">
        <f t="shared" si="6"/>
        <v>0</v>
      </c>
      <c r="E29" s="20">
        <v>0</v>
      </c>
      <c r="F29" s="21">
        <f t="shared" si="7"/>
        <v>0</v>
      </c>
      <c r="G29" s="20">
        <v>0</v>
      </c>
      <c r="H29" s="21">
        <f t="shared" si="8"/>
        <v>0</v>
      </c>
      <c r="I29" s="20">
        <v>0</v>
      </c>
      <c r="J29" s="23">
        <f t="shared" si="0"/>
        <v>0</v>
      </c>
      <c r="K29" s="20">
        <v>0</v>
      </c>
      <c r="L29" s="23">
        <f t="shared" si="1"/>
        <v>0</v>
      </c>
      <c r="M29" s="20">
        <v>0</v>
      </c>
      <c r="N29" s="23">
        <f t="shared" si="2"/>
        <v>0</v>
      </c>
      <c r="O29" s="14" t="s">
        <v>42</v>
      </c>
      <c r="P29" s="14" t="s">
        <v>42</v>
      </c>
      <c r="Q29" s="14" t="s">
        <v>42</v>
      </c>
    </row>
    <row r="30" spans="1:17" ht="10.5" customHeight="1">
      <c r="A30" s="7">
        <v>27</v>
      </c>
      <c r="B30" s="26" t="s">
        <v>17</v>
      </c>
      <c r="C30" s="20">
        <v>0</v>
      </c>
      <c r="D30" s="21">
        <f t="shared" si="6"/>
        <v>0</v>
      </c>
      <c r="E30" s="20">
        <v>0</v>
      </c>
      <c r="F30" s="21">
        <f t="shared" si="7"/>
        <v>0</v>
      </c>
      <c r="G30" s="20">
        <v>0</v>
      </c>
      <c r="H30" s="21">
        <f t="shared" si="8"/>
        <v>0</v>
      </c>
      <c r="I30" s="20">
        <v>0</v>
      </c>
      <c r="J30" s="23">
        <f t="shared" si="0"/>
        <v>0</v>
      </c>
      <c r="K30" s="20">
        <v>0</v>
      </c>
      <c r="L30" s="23">
        <f t="shared" si="1"/>
        <v>0</v>
      </c>
      <c r="M30" s="20">
        <v>0</v>
      </c>
      <c r="N30" s="23">
        <f t="shared" si="2"/>
        <v>0</v>
      </c>
      <c r="O30" s="14" t="s">
        <v>42</v>
      </c>
      <c r="P30" s="14" t="s">
        <v>42</v>
      </c>
      <c r="Q30" s="14" t="s">
        <v>42</v>
      </c>
    </row>
    <row r="31" spans="1:17" ht="10.5" customHeight="1">
      <c r="A31" s="7">
        <v>28</v>
      </c>
      <c r="B31" s="26" t="s">
        <v>18</v>
      </c>
      <c r="C31" s="20">
        <v>0</v>
      </c>
      <c r="D31" s="21">
        <f t="shared" si="6"/>
        <v>0</v>
      </c>
      <c r="E31" s="20">
        <v>0</v>
      </c>
      <c r="F31" s="21">
        <f t="shared" si="7"/>
        <v>0</v>
      </c>
      <c r="G31" s="20">
        <v>0</v>
      </c>
      <c r="H31" s="21">
        <f t="shared" si="8"/>
        <v>0</v>
      </c>
      <c r="I31" s="20">
        <v>0</v>
      </c>
      <c r="J31" s="23">
        <f t="shared" si="0"/>
        <v>0</v>
      </c>
      <c r="K31" s="20">
        <v>0</v>
      </c>
      <c r="L31" s="23">
        <f t="shared" si="1"/>
        <v>0</v>
      </c>
      <c r="M31" s="20">
        <v>0</v>
      </c>
      <c r="N31" s="23">
        <f t="shared" si="2"/>
        <v>0</v>
      </c>
      <c r="O31" s="14" t="s">
        <v>42</v>
      </c>
      <c r="P31" s="14" t="s">
        <v>42</v>
      </c>
      <c r="Q31" s="14" t="s">
        <v>42</v>
      </c>
    </row>
    <row r="32" spans="1:17" ht="10.5" customHeight="1">
      <c r="A32" s="7">
        <v>29</v>
      </c>
      <c r="B32" s="26" t="s">
        <v>19</v>
      </c>
      <c r="C32" s="20">
        <v>2</v>
      </c>
      <c r="D32" s="21">
        <f t="shared" si="6"/>
        <v>0.29055788566837754</v>
      </c>
      <c r="E32" s="20">
        <v>0</v>
      </c>
      <c r="F32" s="21">
        <f t="shared" si="7"/>
        <v>0</v>
      </c>
      <c r="G32" s="20">
        <v>0</v>
      </c>
      <c r="H32" s="21">
        <f t="shared" si="8"/>
        <v>0</v>
      </c>
      <c r="I32" s="20">
        <v>5</v>
      </c>
      <c r="J32" s="23">
        <f t="shared" si="0"/>
        <v>0.722214598845901</v>
      </c>
      <c r="K32" s="20">
        <v>0</v>
      </c>
      <c r="L32" s="23">
        <f t="shared" si="1"/>
        <v>0</v>
      </c>
      <c r="M32" s="20">
        <v>0</v>
      </c>
      <c r="N32" s="23">
        <f t="shared" si="2"/>
        <v>0</v>
      </c>
      <c r="O32" s="14" t="s">
        <v>62</v>
      </c>
      <c r="P32" s="14" t="s">
        <v>42</v>
      </c>
      <c r="Q32" s="14" t="s">
        <v>42</v>
      </c>
    </row>
    <row r="33" spans="1:17" ht="10.5" customHeight="1">
      <c r="A33" s="7">
        <v>30</v>
      </c>
      <c r="B33" s="26" t="s">
        <v>52</v>
      </c>
      <c r="C33" s="20">
        <v>0</v>
      </c>
      <c r="D33" s="21">
        <f t="shared" si="6"/>
        <v>0</v>
      </c>
      <c r="E33" s="20">
        <v>0</v>
      </c>
      <c r="F33" s="21">
        <f t="shared" si="7"/>
        <v>0</v>
      </c>
      <c r="G33" s="20">
        <v>0</v>
      </c>
      <c r="H33" s="21">
        <f t="shared" si="8"/>
        <v>0</v>
      </c>
      <c r="I33" s="20">
        <v>0</v>
      </c>
      <c r="J33" s="23">
        <f t="shared" si="0"/>
        <v>0</v>
      </c>
      <c r="K33" s="20">
        <v>0</v>
      </c>
      <c r="L33" s="23">
        <f t="shared" si="1"/>
        <v>0</v>
      </c>
      <c r="M33" s="20">
        <v>0</v>
      </c>
      <c r="N33" s="23">
        <f t="shared" si="2"/>
        <v>0</v>
      </c>
      <c r="O33" s="14" t="s">
        <v>42</v>
      </c>
      <c r="P33" s="14" t="s">
        <v>42</v>
      </c>
      <c r="Q33" s="14" t="s">
        <v>42</v>
      </c>
    </row>
    <row r="34" spans="1:17" ht="10.5" customHeight="1">
      <c r="A34" s="7">
        <v>31</v>
      </c>
      <c r="B34" s="26" t="s">
        <v>64</v>
      </c>
      <c r="C34" s="20">
        <v>0</v>
      </c>
      <c r="D34" s="21">
        <f t="shared" si="6"/>
        <v>0</v>
      </c>
      <c r="E34" s="20">
        <v>0</v>
      </c>
      <c r="F34" s="21">
        <f t="shared" si="7"/>
        <v>0</v>
      </c>
      <c r="G34" s="20">
        <v>0</v>
      </c>
      <c r="H34" s="21">
        <f t="shared" si="8"/>
        <v>0</v>
      </c>
      <c r="I34" s="20">
        <v>0</v>
      </c>
      <c r="J34" s="23">
        <f t="shared" si="0"/>
        <v>0</v>
      </c>
      <c r="K34" s="20">
        <v>0</v>
      </c>
      <c r="L34" s="23">
        <f t="shared" si="1"/>
        <v>0</v>
      </c>
      <c r="M34" s="20">
        <v>0</v>
      </c>
      <c r="N34" s="23">
        <f t="shared" si="2"/>
        <v>0</v>
      </c>
      <c r="O34" s="14" t="s">
        <v>42</v>
      </c>
      <c r="P34" s="14" t="s">
        <v>42</v>
      </c>
      <c r="Q34" s="14" t="s">
        <v>42</v>
      </c>
    </row>
    <row r="35" spans="1:17" ht="10.5" customHeight="1">
      <c r="A35" s="7">
        <v>32</v>
      </c>
      <c r="B35" s="27" t="s">
        <v>67</v>
      </c>
      <c r="C35" s="20">
        <v>2</v>
      </c>
      <c r="D35" s="21">
        <f t="shared" si="6"/>
        <v>0.29055788566837754</v>
      </c>
      <c r="E35" s="20">
        <v>0</v>
      </c>
      <c r="F35" s="21">
        <f t="shared" si="7"/>
        <v>0</v>
      </c>
      <c r="G35" s="20">
        <v>0</v>
      </c>
      <c r="H35" s="21">
        <f t="shared" si="8"/>
        <v>0</v>
      </c>
      <c r="I35" s="20">
        <v>5</v>
      </c>
      <c r="J35" s="23">
        <f t="shared" si="0"/>
        <v>0.722214598845901</v>
      </c>
      <c r="K35" s="20">
        <v>0</v>
      </c>
      <c r="L35" s="23">
        <f t="shared" si="1"/>
        <v>0</v>
      </c>
      <c r="M35" s="20">
        <v>0</v>
      </c>
      <c r="N35" s="23">
        <f t="shared" si="2"/>
        <v>0</v>
      </c>
      <c r="O35" s="14" t="s">
        <v>62</v>
      </c>
      <c r="P35" s="14" t="s">
        <v>42</v>
      </c>
      <c r="Q35" s="14" t="s">
        <v>42</v>
      </c>
    </row>
    <row r="36" spans="1:17" ht="10.5" customHeight="1">
      <c r="A36" s="7">
        <v>33</v>
      </c>
      <c r="B36" s="26" t="s">
        <v>20</v>
      </c>
      <c r="C36" s="20">
        <v>0</v>
      </c>
      <c r="D36" s="21">
        <f t="shared" si="6"/>
        <v>0</v>
      </c>
      <c r="E36" s="20">
        <v>0</v>
      </c>
      <c r="F36" s="21">
        <f t="shared" si="7"/>
        <v>0</v>
      </c>
      <c r="G36" s="20">
        <v>0</v>
      </c>
      <c r="H36" s="21">
        <f t="shared" si="8"/>
        <v>0</v>
      </c>
      <c r="I36" s="20">
        <v>0</v>
      </c>
      <c r="J36" s="23">
        <f t="shared" si="0"/>
        <v>0</v>
      </c>
      <c r="K36" s="20">
        <v>0</v>
      </c>
      <c r="L36" s="23">
        <f t="shared" si="1"/>
        <v>0</v>
      </c>
      <c r="M36" s="20">
        <v>0</v>
      </c>
      <c r="N36" s="23">
        <f t="shared" si="2"/>
        <v>0</v>
      </c>
      <c r="O36" s="16" t="s">
        <v>42</v>
      </c>
      <c r="P36" s="15" t="s">
        <v>42</v>
      </c>
      <c r="Q36" s="15" t="s">
        <v>42</v>
      </c>
    </row>
    <row r="37" spans="1:17" ht="10.5" customHeight="1">
      <c r="A37" s="7">
        <v>34</v>
      </c>
      <c r="B37" s="26" t="s">
        <v>21</v>
      </c>
      <c r="C37" s="20">
        <v>0</v>
      </c>
      <c r="D37" s="21">
        <f t="shared" si="6"/>
        <v>0</v>
      </c>
      <c r="E37" s="20">
        <v>0</v>
      </c>
      <c r="F37" s="21">
        <f t="shared" si="7"/>
        <v>0</v>
      </c>
      <c r="G37" s="20">
        <v>0</v>
      </c>
      <c r="H37" s="21">
        <f t="shared" si="8"/>
        <v>0</v>
      </c>
      <c r="I37" s="20">
        <v>0</v>
      </c>
      <c r="J37" s="23">
        <f t="shared" si="0"/>
        <v>0</v>
      </c>
      <c r="K37" s="20">
        <v>0</v>
      </c>
      <c r="L37" s="23">
        <f t="shared" si="1"/>
        <v>0</v>
      </c>
      <c r="M37" s="20">
        <v>0</v>
      </c>
      <c r="N37" s="23">
        <f t="shared" si="2"/>
        <v>0</v>
      </c>
      <c r="O37" s="16" t="s">
        <v>42</v>
      </c>
      <c r="P37" s="15" t="s">
        <v>42</v>
      </c>
      <c r="Q37" s="15" t="s">
        <v>42</v>
      </c>
    </row>
    <row r="38" spans="1:17" ht="10.5" customHeight="1">
      <c r="A38" s="7">
        <v>35</v>
      </c>
      <c r="B38" s="26" t="s">
        <v>22</v>
      </c>
      <c r="C38" s="20">
        <v>0</v>
      </c>
      <c r="D38" s="21">
        <f t="shared" si="6"/>
        <v>0</v>
      </c>
      <c r="E38" s="20">
        <v>0</v>
      </c>
      <c r="F38" s="21">
        <f t="shared" si="7"/>
        <v>0</v>
      </c>
      <c r="G38" s="20">
        <v>0</v>
      </c>
      <c r="H38" s="21">
        <f t="shared" si="8"/>
        <v>0</v>
      </c>
      <c r="I38" s="20">
        <v>0</v>
      </c>
      <c r="J38" s="23">
        <f t="shared" si="0"/>
        <v>0</v>
      </c>
      <c r="K38" s="20">
        <v>0</v>
      </c>
      <c r="L38" s="23">
        <f t="shared" si="1"/>
        <v>0</v>
      </c>
      <c r="M38" s="20">
        <v>0</v>
      </c>
      <c r="N38" s="23">
        <f t="shared" si="2"/>
        <v>0</v>
      </c>
      <c r="O38" s="16" t="s">
        <v>42</v>
      </c>
      <c r="P38" s="15" t="s">
        <v>42</v>
      </c>
      <c r="Q38" s="15" t="s">
        <v>42</v>
      </c>
    </row>
    <row r="39" spans="1:17" ht="10.5" customHeight="1">
      <c r="A39" s="7">
        <v>36</v>
      </c>
      <c r="B39" s="26" t="s">
        <v>23</v>
      </c>
      <c r="C39" s="20">
        <v>0</v>
      </c>
      <c r="D39" s="21">
        <f t="shared" si="6"/>
        <v>0</v>
      </c>
      <c r="E39" s="20">
        <v>0</v>
      </c>
      <c r="F39" s="21">
        <f t="shared" si="7"/>
        <v>0</v>
      </c>
      <c r="G39" s="20">
        <v>0</v>
      </c>
      <c r="H39" s="21">
        <f t="shared" si="8"/>
        <v>0</v>
      </c>
      <c r="I39" s="20">
        <v>0</v>
      </c>
      <c r="J39" s="23">
        <f t="shared" si="0"/>
        <v>0</v>
      </c>
      <c r="K39" s="20">
        <v>0</v>
      </c>
      <c r="L39" s="23">
        <f t="shared" si="1"/>
        <v>0</v>
      </c>
      <c r="M39" s="20">
        <v>0</v>
      </c>
      <c r="N39" s="23">
        <f t="shared" si="2"/>
        <v>0</v>
      </c>
      <c r="O39" s="16" t="s">
        <v>42</v>
      </c>
      <c r="P39" s="15" t="s">
        <v>42</v>
      </c>
      <c r="Q39" s="15" t="s">
        <v>42</v>
      </c>
    </row>
    <row r="40" spans="1:17" ht="10.5" customHeight="1">
      <c r="A40" s="7">
        <v>37</v>
      </c>
      <c r="B40" s="26" t="s">
        <v>24</v>
      </c>
      <c r="C40" s="20">
        <v>0</v>
      </c>
      <c r="D40" s="21">
        <f t="shared" si="6"/>
        <v>0</v>
      </c>
      <c r="E40" s="20">
        <v>0</v>
      </c>
      <c r="F40" s="21">
        <f t="shared" si="7"/>
        <v>0</v>
      </c>
      <c r="G40" s="20">
        <v>0</v>
      </c>
      <c r="H40" s="21">
        <f t="shared" si="8"/>
        <v>0</v>
      </c>
      <c r="I40" s="20">
        <v>0</v>
      </c>
      <c r="J40" s="23">
        <f t="shared" si="0"/>
        <v>0</v>
      </c>
      <c r="K40" s="20">
        <v>0</v>
      </c>
      <c r="L40" s="23">
        <f t="shared" si="1"/>
        <v>0</v>
      </c>
      <c r="M40" s="20">
        <v>0</v>
      </c>
      <c r="N40" s="23">
        <f t="shared" si="2"/>
        <v>0</v>
      </c>
      <c r="O40" s="14" t="s">
        <v>42</v>
      </c>
      <c r="P40" s="14" t="s">
        <v>42</v>
      </c>
      <c r="Q40" s="14" t="s">
        <v>42</v>
      </c>
    </row>
    <row r="41" spans="1:17" ht="10.5" customHeight="1">
      <c r="A41" s="7">
        <v>38</v>
      </c>
      <c r="B41" s="26" t="s">
        <v>25</v>
      </c>
      <c r="C41" s="20">
        <v>0</v>
      </c>
      <c r="D41" s="21">
        <f t="shared" si="6"/>
        <v>0</v>
      </c>
      <c r="E41" s="20">
        <v>0</v>
      </c>
      <c r="F41" s="21">
        <f t="shared" si="7"/>
        <v>0</v>
      </c>
      <c r="G41" s="20">
        <v>0</v>
      </c>
      <c r="H41" s="21">
        <f t="shared" si="8"/>
        <v>0</v>
      </c>
      <c r="I41" s="20">
        <v>0</v>
      </c>
      <c r="J41" s="23">
        <f t="shared" si="0"/>
        <v>0</v>
      </c>
      <c r="K41" s="20">
        <v>0</v>
      </c>
      <c r="L41" s="23">
        <f t="shared" si="1"/>
        <v>0</v>
      </c>
      <c r="M41" s="20">
        <v>0</v>
      </c>
      <c r="N41" s="23">
        <f t="shared" si="2"/>
        <v>0</v>
      </c>
      <c r="O41" s="14" t="s">
        <v>42</v>
      </c>
      <c r="P41" s="14" t="s">
        <v>42</v>
      </c>
      <c r="Q41" s="14" t="s">
        <v>42</v>
      </c>
    </row>
    <row r="42" spans="1:17" ht="10.5" customHeight="1">
      <c r="A42" s="7">
        <v>39</v>
      </c>
      <c r="B42" s="27" t="s">
        <v>53</v>
      </c>
      <c r="C42" s="20">
        <v>0</v>
      </c>
      <c r="D42" s="21">
        <f t="shared" si="6"/>
        <v>0</v>
      </c>
      <c r="E42" s="20">
        <v>0</v>
      </c>
      <c r="F42" s="21">
        <f t="shared" si="7"/>
        <v>0</v>
      </c>
      <c r="G42" s="20">
        <v>0</v>
      </c>
      <c r="H42" s="21">
        <f t="shared" si="8"/>
        <v>0</v>
      </c>
      <c r="I42" s="20">
        <v>0</v>
      </c>
      <c r="J42" s="23">
        <f t="shared" si="0"/>
        <v>0</v>
      </c>
      <c r="K42" s="20">
        <v>0</v>
      </c>
      <c r="L42" s="23">
        <f t="shared" si="1"/>
        <v>0</v>
      </c>
      <c r="M42" s="20">
        <v>0</v>
      </c>
      <c r="N42" s="23">
        <f t="shared" si="2"/>
        <v>0</v>
      </c>
      <c r="O42" s="14" t="s">
        <v>42</v>
      </c>
      <c r="P42" s="14" t="s">
        <v>42</v>
      </c>
      <c r="Q42" s="14" t="s">
        <v>42</v>
      </c>
    </row>
    <row r="43" spans="1:17" ht="10.5" customHeight="1">
      <c r="A43" s="7">
        <v>40</v>
      </c>
      <c r="B43" s="27" t="s">
        <v>26</v>
      </c>
      <c r="C43" s="20">
        <v>0</v>
      </c>
      <c r="D43" s="21">
        <f t="shared" si="6"/>
        <v>0</v>
      </c>
      <c r="E43" s="20">
        <v>0</v>
      </c>
      <c r="F43" s="21">
        <f t="shared" si="7"/>
        <v>0</v>
      </c>
      <c r="G43" s="20">
        <v>0</v>
      </c>
      <c r="H43" s="21">
        <f t="shared" si="8"/>
        <v>0</v>
      </c>
      <c r="I43" s="20">
        <v>0</v>
      </c>
      <c r="J43" s="23">
        <f t="shared" si="0"/>
        <v>0</v>
      </c>
      <c r="K43" s="20">
        <v>0</v>
      </c>
      <c r="L43" s="23">
        <f t="shared" si="1"/>
        <v>0</v>
      </c>
      <c r="M43" s="20">
        <v>0</v>
      </c>
      <c r="N43" s="23">
        <f t="shared" si="2"/>
        <v>0</v>
      </c>
      <c r="O43" s="14" t="s">
        <v>42</v>
      </c>
      <c r="P43" s="14" t="s">
        <v>42</v>
      </c>
      <c r="Q43" s="14" t="s">
        <v>42</v>
      </c>
    </row>
    <row r="44" spans="1:17" ht="10.5" customHeight="1">
      <c r="A44" s="7">
        <v>41</v>
      </c>
      <c r="B44" s="27" t="s">
        <v>27</v>
      </c>
      <c r="C44" s="20">
        <v>0</v>
      </c>
      <c r="D44" s="21">
        <f t="shared" si="6"/>
        <v>0</v>
      </c>
      <c r="E44" s="20">
        <v>0</v>
      </c>
      <c r="F44" s="21">
        <f t="shared" si="7"/>
        <v>0</v>
      </c>
      <c r="G44" s="20">
        <v>0</v>
      </c>
      <c r="H44" s="21">
        <f t="shared" si="8"/>
        <v>0</v>
      </c>
      <c r="I44" s="20">
        <v>0</v>
      </c>
      <c r="J44" s="23">
        <f t="shared" si="0"/>
        <v>0</v>
      </c>
      <c r="K44" s="20">
        <v>0</v>
      </c>
      <c r="L44" s="23">
        <f t="shared" si="1"/>
        <v>0</v>
      </c>
      <c r="M44" s="20">
        <v>0</v>
      </c>
      <c r="N44" s="23">
        <f t="shared" si="2"/>
        <v>0</v>
      </c>
      <c r="O44" s="14" t="s">
        <v>42</v>
      </c>
      <c r="P44" s="14" t="s">
        <v>42</v>
      </c>
      <c r="Q44" s="14" t="s">
        <v>42</v>
      </c>
    </row>
    <row r="45" spans="1:17" ht="10.5" customHeight="1">
      <c r="A45" s="7">
        <v>42</v>
      </c>
      <c r="B45" s="27" t="s">
        <v>28</v>
      </c>
      <c r="C45" s="20">
        <v>0</v>
      </c>
      <c r="D45" s="21">
        <f t="shared" si="6"/>
        <v>0</v>
      </c>
      <c r="E45" s="20">
        <v>0</v>
      </c>
      <c r="F45" s="21">
        <f t="shared" si="7"/>
        <v>0</v>
      </c>
      <c r="G45" s="20">
        <v>0</v>
      </c>
      <c r="H45" s="21">
        <f t="shared" si="8"/>
        <v>0</v>
      </c>
      <c r="I45" s="20">
        <v>0</v>
      </c>
      <c r="J45" s="23">
        <f t="shared" si="0"/>
        <v>0</v>
      </c>
      <c r="K45" s="20">
        <v>0</v>
      </c>
      <c r="L45" s="23">
        <f t="shared" si="1"/>
        <v>0</v>
      </c>
      <c r="M45" s="20">
        <v>0</v>
      </c>
      <c r="N45" s="23">
        <f t="shared" si="2"/>
        <v>0</v>
      </c>
      <c r="O45" s="14" t="s">
        <v>42</v>
      </c>
      <c r="P45" s="14" t="s">
        <v>42</v>
      </c>
      <c r="Q45" s="14" t="s">
        <v>42</v>
      </c>
    </row>
    <row r="46" spans="1:17" ht="10.5" customHeight="1">
      <c r="A46" s="7">
        <v>43</v>
      </c>
      <c r="B46" s="26" t="s">
        <v>29</v>
      </c>
      <c r="C46" s="20">
        <v>163</v>
      </c>
      <c r="D46" s="21">
        <f t="shared" si="6"/>
        <v>23.68046768197277</v>
      </c>
      <c r="E46" s="20">
        <v>100</v>
      </c>
      <c r="F46" s="21">
        <f t="shared" si="7"/>
        <v>87.07994810035093</v>
      </c>
      <c r="G46" s="22">
        <v>95</v>
      </c>
      <c r="H46" s="21">
        <f t="shared" si="8"/>
        <v>96.06342208245275</v>
      </c>
      <c r="I46" s="20">
        <v>172</v>
      </c>
      <c r="J46" s="23">
        <f t="shared" si="0"/>
        <v>24.844182200298995</v>
      </c>
      <c r="K46" s="20">
        <v>110</v>
      </c>
      <c r="L46" s="23">
        <f t="shared" si="1"/>
        <v>91.18188298877634</v>
      </c>
      <c r="M46" s="20">
        <v>101</v>
      </c>
      <c r="N46" s="23">
        <f t="shared" si="2"/>
        <v>103.59505615672599</v>
      </c>
      <c r="O46" s="13">
        <f>(D46-J46)/J46</f>
        <v>-0.04684052422994299</v>
      </c>
      <c r="P46" s="13">
        <f>(F46-L46)/L46</f>
        <v>-0.044986292824533085</v>
      </c>
      <c r="Q46" s="13">
        <f>(H46-N46)/N46</f>
        <v>-0.07270264000705641</v>
      </c>
    </row>
    <row r="47" spans="1:17" ht="10.5" customHeight="1">
      <c r="A47" s="7">
        <v>44</v>
      </c>
      <c r="B47" s="26" t="s">
        <v>54</v>
      </c>
      <c r="C47" s="20">
        <v>51</v>
      </c>
      <c r="D47" s="21">
        <f t="shared" si="6"/>
        <v>7.4092260845436275</v>
      </c>
      <c r="E47" s="20">
        <v>5</v>
      </c>
      <c r="F47" s="21">
        <f t="shared" si="7"/>
        <v>4.353997405017546</v>
      </c>
      <c r="G47" s="22">
        <v>5</v>
      </c>
      <c r="H47" s="21">
        <f t="shared" si="8"/>
        <v>5.055969583286987</v>
      </c>
      <c r="I47" s="20">
        <v>68</v>
      </c>
      <c r="J47" s="23">
        <f t="shared" si="0"/>
        <v>9.822118544304253</v>
      </c>
      <c r="K47" s="20">
        <v>4</v>
      </c>
      <c r="L47" s="23">
        <f t="shared" si="1"/>
        <v>3.3157048359555032</v>
      </c>
      <c r="M47" s="20">
        <v>4</v>
      </c>
      <c r="N47" s="23">
        <f t="shared" si="2"/>
        <v>4.102774501256475</v>
      </c>
      <c r="O47" s="13">
        <f>(D47-J47)/J47</f>
        <v>-0.24565906518811437</v>
      </c>
      <c r="P47" s="15" t="s">
        <v>57</v>
      </c>
      <c r="Q47" s="15" t="s">
        <v>57</v>
      </c>
    </row>
    <row r="48" spans="1:17" ht="10.5" customHeight="1">
      <c r="A48" s="7">
        <v>45</v>
      </c>
      <c r="B48" s="27" t="s">
        <v>40</v>
      </c>
      <c r="C48" s="20">
        <v>49</v>
      </c>
      <c r="D48" s="21">
        <f t="shared" si="6"/>
        <v>7.11866819887525</v>
      </c>
      <c r="E48" s="20">
        <v>5</v>
      </c>
      <c r="F48" s="21">
        <f t="shared" si="7"/>
        <v>4.353997405017546</v>
      </c>
      <c r="G48" s="22">
        <v>5</v>
      </c>
      <c r="H48" s="21">
        <f t="shared" si="8"/>
        <v>5.055969583286987</v>
      </c>
      <c r="I48" s="20">
        <v>67</v>
      </c>
      <c r="J48" s="23">
        <f t="shared" si="0"/>
        <v>9.677675624535073</v>
      </c>
      <c r="K48" s="20">
        <v>4</v>
      </c>
      <c r="L48" s="23">
        <f t="shared" si="1"/>
        <v>3.3157048359555032</v>
      </c>
      <c r="M48" s="20">
        <v>4</v>
      </c>
      <c r="N48" s="23">
        <f t="shared" si="2"/>
        <v>4.102774501256475</v>
      </c>
      <c r="O48" s="13">
        <f>(D48-J48)/J48</f>
        <v>-0.26442376505905685</v>
      </c>
      <c r="P48" s="15" t="s">
        <v>57</v>
      </c>
      <c r="Q48" s="15" t="s">
        <v>57</v>
      </c>
    </row>
    <row r="49" spans="1:17" ht="10.5" customHeight="1">
      <c r="A49" s="7">
        <v>46</v>
      </c>
      <c r="B49" s="28" t="s">
        <v>55</v>
      </c>
      <c r="C49" s="20">
        <v>17</v>
      </c>
      <c r="D49" s="21">
        <f t="shared" si="6"/>
        <v>2.4697420281812095</v>
      </c>
      <c r="E49" s="20">
        <v>0</v>
      </c>
      <c r="F49" s="21">
        <f t="shared" si="7"/>
        <v>0</v>
      </c>
      <c r="G49" s="20">
        <v>0</v>
      </c>
      <c r="H49" s="21">
        <f t="shared" si="8"/>
        <v>0</v>
      </c>
      <c r="I49" s="20">
        <v>26</v>
      </c>
      <c r="J49" s="23">
        <f t="shared" si="0"/>
        <v>3.755515913998685</v>
      </c>
      <c r="K49" s="20">
        <v>0</v>
      </c>
      <c r="L49" s="23">
        <f t="shared" si="1"/>
        <v>0</v>
      </c>
      <c r="M49" s="20">
        <v>0</v>
      </c>
      <c r="N49" s="23">
        <f t="shared" si="2"/>
        <v>0</v>
      </c>
      <c r="O49" s="13">
        <f>(D49-J49)/J49</f>
        <v>-0.34236944144604836</v>
      </c>
      <c r="P49" s="15" t="s">
        <v>42</v>
      </c>
      <c r="Q49" s="15" t="s">
        <v>42</v>
      </c>
    </row>
    <row r="50" spans="1:17" ht="22.5" customHeight="1">
      <c r="A50" s="7">
        <v>47</v>
      </c>
      <c r="B50" s="26" t="s">
        <v>41</v>
      </c>
      <c r="C50" s="20">
        <v>18</v>
      </c>
      <c r="D50" s="21">
        <f t="shared" si="6"/>
        <v>2.615020971015398</v>
      </c>
      <c r="E50" s="20">
        <v>2</v>
      </c>
      <c r="F50" s="21">
        <f t="shared" si="7"/>
        <v>1.7415989620070187</v>
      </c>
      <c r="G50" s="20">
        <v>0</v>
      </c>
      <c r="H50" s="21">
        <f t="shared" si="8"/>
        <v>0</v>
      </c>
      <c r="I50" s="29">
        <v>16</v>
      </c>
      <c r="J50" s="30">
        <f t="shared" si="0"/>
        <v>2.311086716306883</v>
      </c>
      <c r="K50" s="29">
        <v>0</v>
      </c>
      <c r="L50" s="30">
        <f t="shared" si="1"/>
        <v>0</v>
      </c>
      <c r="M50" s="29">
        <v>0</v>
      </c>
      <c r="N50" s="30">
        <f t="shared" si="2"/>
        <v>0</v>
      </c>
      <c r="O50" s="15" t="s">
        <v>81</v>
      </c>
      <c r="P50" s="15" t="s">
        <v>61</v>
      </c>
      <c r="Q50" s="15" t="s">
        <v>42</v>
      </c>
    </row>
    <row r="51" spans="1:17" ht="10.5" customHeight="1">
      <c r="A51" s="7">
        <v>48</v>
      </c>
      <c r="B51" s="26" t="s">
        <v>56</v>
      </c>
      <c r="C51" s="20">
        <v>55</v>
      </c>
      <c r="D51" s="21">
        <f t="shared" si="6"/>
        <v>7.990341855880383</v>
      </c>
      <c r="E51" s="20">
        <v>0</v>
      </c>
      <c r="F51" s="21">
        <f t="shared" si="7"/>
        <v>0</v>
      </c>
      <c r="G51" s="20">
        <v>0</v>
      </c>
      <c r="H51" s="21">
        <f t="shared" si="8"/>
        <v>0</v>
      </c>
      <c r="I51" s="29">
        <v>22</v>
      </c>
      <c r="J51" s="30">
        <f t="shared" si="0"/>
        <v>3.1777442349219647</v>
      </c>
      <c r="K51" s="29">
        <v>0</v>
      </c>
      <c r="L51" s="30">
        <f t="shared" si="1"/>
        <v>0</v>
      </c>
      <c r="M51" s="29">
        <v>0</v>
      </c>
      <c r="N51" s="30">
        <f t="shared" si="2"/>
        <v>0</v>
      </c>
      <c r="O51" s="13" t="s">
        <v>77</v>
      </c>
      <c r="P51" s="15" t="s">
        <v>42</v>
      </c>
      <c r="Q51" s="15" t="s">
        <v>42</v>
      </c>
    </row>
    <row r="52" spans="1:17" ht="21.75" customHeight="1">
      <c r="A52" s="7">
        <v>49</v>
      </c>
      <c r="B52" s="26" t="s">
        <v>30</v>
      </c>
      <c r="C52" s="20">
        <v>0</v>
      </c>
      <c r="D52" s="21">
        <f t="shared" si="6"/>
        <v>0</v>
      </c>
      <c r="E52" s="20">
        <v>0</v>
      </c>
      <c r="F52" s="21">
        <f t="shared" si="7"/>
        <v>0</v>
      </c>
      <c r="G52" s="20">
        <v>0</v>
      </c>
      <c r="H52" s="21">
        <f t="shared" si="8"/>
        <v>0</v>
      </c>
      <c r="I52" s="20">
        <v>0</v>
      </c>
      <c r="J52" s="23">
        <f t="shared" si="0"/>
        <v>0</v>
      </c>
      <c r="K52" s="20">
        <v>0</v>
      </c>
      <c r="L52" s="23">
        <f t="shared" si="1"/>
        <v>0</v>
      </c>
      <c r="M52" s="20">
        <v>0</v>
      </c>
      <c r="N52" s="23">
        <f t="shared" si="2"/>
        <v>0</v>
      </c>
      <c r="O52" s="14" t="s">
        <v>42</v>
      </c>
      <c r="P52" s="14" t="s">
        <v>42</v>
      </c>
      <c r="Q52" s="14" t="s">
        <v>42</v>
      </c>
    </row>
    <row r="53" spans="1:17" ht="35.25" customHeight="1">
      <c r="A53" s="7">
        <v>50</v>
      </c>
      <c r="B53" s="26" t="s">
        <v>31</v>
      </c>
      <c r="C53" s="20">
        <v>44</v>
      </c>
      <c r="D53" s="21">
        <f t="shared" si="6"/>
        <v>6.392273484704306</v>
      </c>
      <c r="E53" s="20">
        <v>2</v>
      </c>
      <c r="F53" s="21">
        <f t="shared" si="7"/>
        <v>1.7415989620070187</v>
      </c>
      <c r="G53" s="22">
        <v>1</v>
      </c>
      <c r="H53" s="21">
        <f t="shared" si="8"/>
        <v>1.0111939166573973</v>
      </c>
      <c r="I53" s="20">
        <v>40</v>
      </c>
      <c r="J53" s="23">
        <f t="shared" si="0"/>
        <v>5.777716790767208</v>
      </c>
      <c r="K53" s="20">
        <v>0</v>
      </c>
      <c r="L53" s="23">
        <f t="shared" si="1"/>
        <v>0</v>
      </c>
      <c r="M53" s="20">
        <v>0</v>
      </c>
      <c r="N53" s="23">
        <f t="shared" si="2"/>
        <v>0</v>
      </c>
      <c r="O53" s="16">
        <f>(D53-J53)/J53</f>
        <v>0.10636670439076557</v>
      </c>
      <c r="P53" s="14" t="s">
        <v>61</v>
      </c>
      <c r="Q53" s="14" t="s">
        <v>57</v>
      </c>
    </row>
    <row r="54" spans="1:17" ht="38.25" customHeight="1">
      <c r="A54" s="7">
        <v>51</v>
      </c>
      <c r="B54" s="26" t="s">
        <v>32</v>
      </c>
      <c r="C54" s="20">
        <v>95132</v>
      </c>
      <c r="D54" s="31">
        <f t="shared" si="6"/>
        <v>13820.676389702046</v>
      </c>
      <c r="E54" s="20">
        <v>64648</v>
      </c>
      <c r="F54" s="31">
        <f t="shared" si="7"/>
        <v>56295.44484791487</v>
      </c>
      <c r="G54" s="22">
        <v>57985</v>
      </c>
      <c r="H54" s="31">
        <f t="shared" si="8"/>
        <v>58634.079257379184</v>
      </c>
      <c r="I54" s="20">
        <v>75310</v>
      </c>
      <c r="J54" s="32">
        <f t="shared" si="0"/>
        <v>10877.99628781696</v>
      </c>
      <c r="K54" s="20">
        <v>50649</v>
      </c>
      <c r="L54" s="32">
        <f t="shared" si="1"/>
        <v>41984.28355907757</v>
      </c>
      <c r="M54" s="20">
        <v>46155</v>
      </c>
      <c r="N54" s="32">
        <f t="shared" si="2"/>
        <v>47340.88927637314</v>
      </c>
      <c r="O54" s="16">
        <f>(D54-J54)/J54</f>
        <v>0.270516740769695</v>
      </c>
      <c r="P54" s="16">
        <f>(F54-L54)/L54</f>
        <v>0.34086948914346854</v>
      </c>
      <c r="Q54" s="16">
        <f>(H54-N54)/N54</f>
        <v>0.23855044029859912</v>
      </c>
    </row>
    <row r="55" spans="1:17" ht="10.5" customHeight="1">
      <c r="A55" s="7">
        <v>52</v>
      </c>
      <c r="B55" s="26" t="s">
        <v>33</v>
      </c>
      <c r="C55" s="20">
        <v>606</v>
      </c>
      <c r="D55" s="21">
        <f t="shared" si="6"/>
        <v>88.0390393575184</v>
      </c>
      <c r="E55" s="20">
        <v>242</v>
      </c>
      <c r="F55" s="21">
        <f t="shared" si="7"/>
        <v>210.73347440284925</v>
      </c>
      <c r="G55" s="22">
        <v>198</v>
      </c>
      <c r="H55" s="21">
        <f t="shared" si="8"/>
        <v>200.21639549816467</v>
      </c>
      <c r="I55" s="20">
        <v>244</v>
      </c>
      <c r="J55" s="23">
        <f t="shared" si="0"/>
        <v>35.24407242367997</v>
      </c>
      <c r="K55" s="20">
        <v>119</v>
      </c>
      <c r="L55" s="23">
        <f t="shared" si="1"/>
        <v>98.64221886967621</v>
      </c>
      <c r="M55" s="20">
        <v>115</v>
      </c>
      <c r="N55" s="23">
        <f t="shared" si="2"/>
        <v>117.95476691112364</v>
      </c>
      <c r="O55" s="16" t="s">
        <v>78</v>
      </c>
      <c r="P55" s="16" t="s">
        <v>76</v>
      </c>
      <c r="Q55" s="16">
        <f>(H55-N55)/N55</f>
        <v>0.6973997807907448</v>
      </c>
    </row>
    <row r="56" spans="1:17" ht="9.75" customHeight="1">
      <c r="A56" s="7">
        <v>53</v>
      </c>
      <c r="B56" s="33" t="s">
        <v>63</v>
      </c>
      <c r="C56" s="20">
        <v>233</v>
      </c>
      <c r="D56" s="21">
        <f>C56*100/688.331</f>
        <v>33.84999368036598</v>
      </c>
      <c r="E56" s="34">
        <v>71</v>
      </c>
      <c r="F56" s="21">
        <f>E56*100/114.837</f>
        <v>61.82676315124916</v>
      </c>
      <c r="G56" s="22">
        <v>67</v>
      </c>
      <c r="H56" s="21">
        <f>G56*100/98.893</f>
        <v>67.74999241604563</v>
      </c>
      <c r="I56" s="36" t="s">
        <v>71</v>
      </c>
      <c r="J56" s="37"/>
      <c r="K56" s="37"/>
      <c r="L56" s="37"/>
      <c r="M56" s="37"/>
      <c r="N56" s="38"/>
      <c r="O56" s="14" t="s">
        <v>42</v>
      </c>
      <c r="P56" s="14" t="s">
        <v>42</v>
      </c>
      <c r="Q56" s="14" t="s">
        <v>42</v>
      </c>
    </row>
    <row r="57" spans="1:17" ht="9.75" customHeight="1">
      <c r="A57" s="7">
        <v>54</v>
      </c>
      <c r="B57" s="26" t="s">
        <v>34</v>
      </c>
      <c r="C57" s="20">
        <v>0</v>
      </c>
      <c r="D57" s="21">
        <f>C57*100/688.331</f>
        <v>0</v>
      </c>
      <c r="E57" s="20">
        <v>0</v>
      </c>
      <c r="F57" s="21">
        <f>E57*100/114.837</f>
        <v>0</v>
      </c>
      <c r="G57" s="20">
        <v>0</v>
      </c>
      <c r="H57" s="21">
        <f>G57*100/98.893</f>
        <v>0</v>
      </c>
      <c r="I57" s="20">
        <v>0</v>
      </c>
      <c r="J57" s="23">
        <f>I57*100/692.315</f>
        <v>0</v>
      </c>
      <c r="K57" s="20">
        <v>0</v>
      </c>
      <c r="L57" s="23">
        <f>K57*100/120.638</f>
        <v>0</v>
      </c>
      <c r="M57" s="20">
        <v>0</v>
      </c>
      <c r="N57" s="23">
        <f>M57*100/97.495</f>
        <v>0</v>
      </c>
      <c r="O57" s="14" t="s">
        <v>42</v>
      </c>
      <c r="P57" s="14" t="s">
        <v>42</v>
      </c>
      <c r="Q57" s="14" t="s">
        <v>42</v>
      </c>
    </row>
    <row r="58" spans="1:17" ht="9.75" customHeight="1">
      <c r="A58" s="7">
        <v>55</v>
      </c>
      <c r="B58" s="26" t="s">
        <v>36</v>
      </c>
      <c r="C58" s="20">
        <v>0</v>
      </c>
      <c r="D58" s="21">
        <f>C58*100/688.331</f>
        <v>0</v>
      </c>
      <c r="E58" s="20">
        <v>0</v>
      </c>
      <c r="F58" s="21">
        <f>E58*100/114.837</f>
        <v>0</v>
      </c>
      <c r="G58" s="20">
        <v>0</v>
      </c>
      <c r="H58" s="21">
        <f>G58*100/98.893</f>
        <v>0</v>
      </c>
      <c r="I58" s="20">
        <v>0</v>
      </c>
      <c r="J58" s="23">
        <f>I58*100/692.315</f>
        <v>0</v>
      </c>
      <c r="K58" s="20">
        <v>0</v>
      </c>
      <c r="L58" s="23">
        <f>K58*100/120.638</f>
        <v>0</v>
      </c>
      <c r="M58" s="20">
        <v>0</v>
      </c>
      <c r="N58" s="23">
        <f>M58*100/97.495</f>
        <v>0</v>
      </c>
      <c r="O58" s="14" t="s">
        <v>42</v>
      </c>
      <c r="P58" s="14" t="s">
        <v>42</v>
      </c>
      <c r="Q58" s="14" t="s">
        <v>42</v>
      </c>
    </row>
    <row r="59" spans="1:17" ht="9.75" customHeight="1">
      <c r="A59" s="7">
        <v>56</v>
      </c>
      <c r="B59" s="26" t="s">
        <v>35</v>
      </c>
      <c r="C59" s="20">
        <v>0</v>
      </c>
      <c r="D59" s="21">
        <f>C59*100/688.331</f>
        <v>0</v>
      </c>
      <c r="E59" s="20">
        <v>0</v>
      </c>
      <c r="F59" s="21">
        <f>E59*100/114.837</f>
        <v>0</v>
      </c>
      <c r="G59" s="20">
        <v>0</v>
      </c>
      <c r="H59" s="21">
        <f>G59*100/98.893</f>
        <v>0</v>
      </c>
      <c r="I59" s="20">
        <v>0</v>
      </c>
      <c r="J59" s="23">
        <f>I59*100/692.315</f>
        <v>0</v>
      </c>
      <c r="K59" s="20">
        <v>0</v>
      </c>
      <c r="L59" s="23">
        <f>K59*100/120.638</f>
        <v>0</v>
      </c>
      <c r="M59" s="20">
        <v>0</v>
      </c>
      <c r="N59" s="23">
        <f>M59*100/97.495</f>
        <v>0</v>
      </c>
      <c r="O59" s="14" t="s">
        <v>42</v>
      </c>
      <c r="P59" s="14" t="s">
        <v>42</v>
      </c>
      <c r="Q59" s="14" t="s">
        <v>42</v>
      </c>
    </row>
    <row r="60" spans="2:17" ht="33.75" customHeight="1">
      <c r="B60" s="26" t="s">
        <v>72</v>
      </c>
      <c r="C60" s="20">
        <f>SUM(C5:C9,C11,C12,C14,C18,C21,C23,C25,C26,C27,C32,C38,C39,C46,C47,C50,C51,C53,C54,C55)</f>
        <v>96950</v>
      </c>
      <c r="D60" s="35">
        <f>C60*100/688.331</f>
        <v>14084.793507774602</v>
      </c>
      <c r="E60" s="20">
        <f>SUM(E5:E9,E11,E12,E14,E18,E21,E23,E25,E26,E27,E32,E38,E39,E46,E47,E50,E51,E53,E54,E55)</f>
        <v>65523</v>
      </c>
      <c r="F60" s="35">
        <f>E60*100/114.837</f>
        <v>57057.394393792936</v>
      </c>
      <c r="G60" s="20">
        <f>SUM(G5:G9,G11,G12,G14,G18,G21,G23,G25,G26,G27,G32,G38,G39,G46,G47,G50,G51,G53,G54,G55)</f>
        <v>58797</v>
      </c>
      <c r="H60" s="35">
        <f>G60*100/98.893</f>
        <v>59455.168717705</v>
      </c>
      <c r="I60" s="20">
        <f>SUM(I5:I9,I11,I12,I14,I18,I21,I23,I25,I26,I27,I32,I38,I39,I46,I47,I50,I51,I53,I54,I55)</f>
        <v>77160</v>
      </c>
      <c r="J60" s="35">
        <f>I60*100/692.315</f>
        <v>11145.215689389945</v>
      </c>
      <c r="K60" s="20">
        <f>SUM(K5:K9,K11,K12,K14,K18,K21,K23,K25,K26,K27,K32,K38,K39,K46,K47,K50,K51,K53,K54,K55)</f>
        <v>51640</v>
      </c>
      <c r="L60" s="35">
        <f>K60*100/120.638</f>
        <v>42805.74943218555</v>
      </c>
      <c r="M60" s="20">
        <f>SUM(M5:M9,M11,M12,M14,M18,M21,M23,M25,M26,M27,M32,M38,M39,M46,M47,M50,M51,M53,M54,M55)</f>
        <v>47108</v>
      </c>
      <c r="N60" s="35">
        <f>M60*100/97.495</f>
        <v>48318.3753012975</v>
      </c>
      <c r="O60" s="16">
        <f>(D60-J60)/J60</f>
        <v>0.26375243874222065</v>
      </c>
      <c r="P60" s="16">
        <f>(F60-L60)/L60</f>
        <v>0.3329376345620434</v>
      </c>
      <c r="Q60" s="16">
        <f>(H60-N60)/N60</f>
        <v>0.23048774605855674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I56:N56"/>
    <mergeCell ref="A2:A3"/>
    <mergeCell ref="B1:Q1"/>
    <mergeCell ref="B2:B3"/>
    <mergeCell ref="I2:N2"/>
    <mergeCell ref="C2:H2"/>
    <mergeCell ref="O2:Q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Оператор ПК</cp:lastModifiedBy>
  <cp:lastPrinted>2011-04-13T04:11:09Z</cp:lastPrinted>
  <dcterms:created xsi:type="dcterms:W3CDTF">2008-02-19T06:47:57Z</dcterms:created>
  <dcterms:modified xsi:type="dcterms:W3CDTF">2011-04-14T10:18:10Z</dcterms:modified>
  <cp:category/>
  <cp:version/>
  <cp:contentType/>
  <cp:contentStatus/>
</cp:coreProperties>
</file>