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9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<sst xmlns="http://schemas.openxmlformats.org/spreadsheetml/2006/main" count="188" uniqueCount="79">
  <si>
    <t>Брюшной тиф</t>
  </si>
  <si>
    <t>Другие сальмонеллезные инфекции</t>
  </si>
  <si>
    <t>Бактериальная дизентерия (шигеллез)</t>
  </si>
  <si>
    <t>Энтеровирусные инфекции</t>
  </si>
  <si>
    <t>острый гепатит В</t>
  </si>
  <si>
    <t>острый гепатит С</t>
  </si>
  <si>
    <t>хронический гепатит С</t>
  </si>
  <si>
    <t>Носительство возбудителя вирусного гепатита В</t>
  </si>
  <si>
    <t>Острый паралитический полиомиелит</t>
  </si>
  <si>
    <t>Острые вялые параличи</t>
  </si>
  <si>
    <t>Дифтерия</t>
  </si>
  <si>
    <t>Коклюш</t>
  </si>
  <si>
    <t>Корь</t>
  </si>
  <si>
    <t>Краснуха</t>
  </si>
  <si>
    <t>Паротит эпидемический</t>
  </si>
  <si>
    <t>Менингококковая инфекция</t>
  </si>
  <si>
    <t>Столбняк</t>
  </si>
  <si>
    <t>Туляремия</t>
  </si>
  <si>
    <t>Сибирская язва</t>
  </si>
  <si>
    <t>Бруцеллез, впервые выявленный</t>
  </si>
  <si>
    <t>Геморрагические лихорадки</t>
  </si>
  <si>
    <t>Клещевой весенне-летний энцефалит</t>
  </si>
  <si>
    <t>Клещевой боррелиоз (болезнь Лайма)</t>
  </si>
  <si>
    <t>Псевдотуберкулез</t>
  </si>
  <si>
    <t>Лептоспироз</t>
  </si>
  <si>
    <t>Бешенство</t>
  </si>
  <si>
    <t>Педикулез</t>
  </si>
  <si>
    <t xml:space="preserve">Болезнь, вызванная вирусом иммуннодефицита человека </t>
  </si>
  <si>
    <t>Бессимптомный инфекционный статус, вызванный вирусом иммунодефицита человека (ВИЧ)</t>
  </si>
  <si>
    <t>Острые инфекции верхних дыхательных путей множественной или неуточненной локализации</t>
  </si>
  <si>
    <t>Грипп</t>
  </si>
  <si>
    <t>Малярия впервые выявленная</t>
  </si>
  <si>
    <t>Поствакцинальные осложнения</t>
  </si>
  <si>
    <t>Трихинеллез</t>
  </si>
  <si>
    <t>всего</t>
  </si>
  <si>
    <t>ОКИ, вызванные установленными возбудителями</t>
  </si>
  <si>
    <t>Хронические вирусные гепатиты (впервые установленные) - всего</t>
  </si>
  <si>
    <t>на 100 тыс.</t>
  </si>
  <si>
    <t>в том числе туберкулез органов дыхания</t>
  </si>
  <si>
    <t>Сифилис (впервые выявленный) все формы</t>
  </si>
  <si>
    <t>-</t>
  </si>
  <si>
    <t>от 0 до 14 лет</t>
  </si>
  <si>
    <t>от 0 до 17 лет</t>
  </si>
  <si>
    <t>рост, снижение ( % )</t>
  </si>
  <si>
    <t>из него ассоциированный с вакциной</t>
  </si>
  <si>
    <t>из них: энтеровирусный менингит</t>
  </si>
  <si>
    <t>Острые вирусные гепатиты – всего</t>
  </si>
  <si>
    <t>из них: острый гепатит А</t>
  </si>
  <si>
    <t>из них: хронический гепатит В</t>
  </si>
  <si>
    <t>из нее: генерализованные формы</t>
  </si>
  <si>
    <t xml:space="preserve">     из них:лихорадка Западного Нила</t>
  </si>
  <si>
    <t>Туберкулез (впервые выявленный) активные формы</t>
  </si>
  <si>
    <t>из них бациллярные формы</t>
  </si>
  <si>
    <t>Гонококковая инфекция</t>
  </si>
  <si>
    <t>+ 1 сл.</t>
  </si>
  <si>
    <t>- 2 сл.</t>
  </si>
  <si>
    <t>=</t>
  </si>
  <si>
    <t>- 1 сл.</t>
  </si>
  <si>
    <t>+ 3 сл.</t>
  </si>
  <si>
    <t>+ 2 сл.</t>
  </si>
  <si>
    <t>- 3 сл.</t>
  </si>
  <si>
    <t xml:space="preserve">ОКИ, вызван. неустановлен. возбудителями </t>
  </si>
  <si>
    <t>Пневмония (внебольничная)</t>
  </si>
  <si>
    <t xml:space="preserve"> + 1 сл.</t>
  </si>
  <si>
    <t>-580сл.</t>
  </si>
  <si>
    <t>-231сл.</t>
  </si>
  <si>
    <t>-187сл.</t>
  </si>
  <si>
    <t xml:space="preserve">   Крымская геморрагическая лихорадка</t>
  </si>
  <si>
    <t>геморрагические лихорадки  с почечным синдромом</t>
  </si>
  <si>
    <t>+ 4 сл.</t>
  </si>
  <si>
    <t xml:space="preserve"> + 3 сл.</t>
  </si>
  <si>
    <t>+ 7 сл.</t>
  </si>
  <si>
    <t>- 4 сл.</t>
  </si>
  <si>
    <t>-1 сл.</t>
  </si>
  <si>
    <t>+15 сл.</t>
  </si>
  <si>
    <t>+10сл.</t>
  </si>
  <si>
    <t>+12сл.</t>
  </si>
  <si>
    <t>+ 8сл.</t>
  </si>
  <si>
    <r>
      <t>Сведения об инфекционной и паразитарной заболеваемости в Костромской области за</t>
    </r>
    <r>
      <rPr>
        <b/>
        <sz val="10"/>
        <color indexed="8"/>
        <rFont val="Times New Roman"/>
        <family val="1"/>
      </rPr>
      <t xml:space="preserve"> январь-сентябрь </t>
    </r>
    <r>
      <rPr>
        <sz val="10"/>
        <color indexed="8"/>
        <rFont val="Times New Roman"/>
        <family val="1"/>
      </rPr>
      <t xml:space="preserve">2012-11гг.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</si>
</sst>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6"/>
      <color indexed="8"/>
      <name val="Times New Roman"/>
      <family val="1"/>
    </font>
    <font>
      <sz val="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6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 readingOrder="1"/>
    </xf>
    <xf numFmtId="0" fontId="48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50" fillId="0" borderId="11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vertical="top" wrapText="1" indent="1"/>
    </xf>
    <xf numFmtId="0" fontId="49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top" wrapText="1" indent="2"/>
    </xf>
    <xf numFmtId="1" fontId="52" fillId="0" borderId="10" xfId="0" applyNumberFormat="1" applyFont="1" applyFill="1" applyBorder="1" applyAlignment="1">
      <alignment horizontal="center" vertical="center"/>
    </xf>
    <xf numFmtId="164" fontId="29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165" fontId="2" fillId="0" borderId="10" xfId="55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wrapText="1"/>
    </xf>
    <xf numFmtId="49" fontId="2" fillId="0" borderId="10" xfId="55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="110" zoomScaleNormal="110" zoomScalePageLayoutView="0" workbookViewId="0" topLeftCell="A1">
      <selection activeCell="H14" sqref="H14"/>
    </sheetView>
  </sheetViews>
  <sheetFormatPr defaultColWidth="9.140625" defaultRowHeight="15"/>
  <cols>
    <col min="1" max="1" width="24.140625" style="5" customWidth="1"/>
    <col min="2" max="4" width="5.140625" style="1" customWidth="1"/>
    <col min="5" max="5" width="6.00390625" style="1" customWidth="1"/>
    <col min="6" max="6" width="5.00390625" style="1" customWidth="1"/>
    <col min="7" max="7" width="5.57421875" style="1" customWidth="1"/>
    <col min="8" max="8" width="4.7109375" style="1" customWidth="1"/>
    <col min="9" max="9" width="5.28125" style="1" customWidth="1"/>
    <col min="10" max="10" width="4.8515625" style="1" customWidth="1"/>
    <col min="11" max="11" width="5.57421875" style="1" customWidth="1"/>
    <col min="12" max="12" width="4.57421875" style="1" customWidth="1"/>
    <col min="13" max="14" width="5.57421875" style="0" customWidth="1"/>
    <col min="15" max="15" width="5.28125" style="0" customWidth="1"/>
    <col min="16" max="16" width="5.421875" style="0" customWidth="1"/>
  </cols>
  <sheetData>
    <row r="1" spans="1:16" ht="13.5" customHeight="1">
      <c r="A1" s="7" t="s">
        <v>78</v>
      </c>
      <c r="B1" s="7"/>
      <c r="C1" s="7"/>
      <c r="D1" s="7"/>
      <c r="E1" s="7"/>
      <c r="F1" s="7"/>
      <c r="G1" s="7"/>
      <c r="H1" s="8"/>
      <c r="I1" s="8"/>
      <c r="J1" s="8"/>
      <c r="K1" s="8"/>
      <c r="L1" s="8"/>
      <c r="M1" s="9"/>
      <c r="N1" s="10"/>
      <c r="O1" s="10"/>
      <c r="P1" s="10"/>
    </row>
    <row r="2" spans="1:16" ht="10.5" customHeight="1">
      <c r="A2" s="11"/>
      <c r="B2" s="29">
        <v>2012</v>
      </c>
      <c r="C2" s="29"/>
      <c r="D2" s="29"/>
      <c r="E2" s="29"/>
      <c r="F2" s="30"/>
      <c r="G2" s="30"/>
      <c r="H2" s="29">
        <v>2011</v>
      </c>
      <c r="I2" s="29"/>
      <c r="J2" s="29"/>
      <c r="K2" s="29"/>
      <c r="L2" s="30"/>
      <c r="M2" s="30"/>
      <c r="N2" s="31" t="s">
        <v>43</v>
      </c>
      <c r="O2" s="31"/>
      <c r="P2" s="31"/>
    </row>
    <row r="3" spans="1:16" ht="21.75" customHeight="1">
      <c r="A3" s="11"/>
      <c r="B3" s="2" t="s">
        <v>34</v>
      </c>
      <c r="C3" s="3" t="s">
        <v>37</v>
      </c>
      <c r="D3" s="3" t="s">
        <v>42</v>
      </c>
      <c r="E3" s="3" t="s">
        <v>37</v>
      </c>
      <c r="F3" s="4" t="s">
        <v>41</v>
      </c>
      <c r="G3" s="3" t="s">
        <v>37</v>
      </c>
      <c r="H3" s="2" t="s">
        <v>34</v>
      </c>
      <c r="I3" s="3" t="s">
        <v>37</v>
      </c>
      <c r="J3" s="3" t="s">
        <v>42</v>
      </c>
      <c r="K3" s="3" t="s">
        <v>37</v>
      </c>
      <c r="L3" s="4" t="s">
        <v>41</v>
      </c>
      <c r="M3" s="3" t="s">
        <v>37</v>
      </c>
      <c r="N3" s="2" t="s">
        <v>34</v>
      </c>
      <c r="O3" s="3" t="s">
        <v>42</v>
      </c>
      <c r="P3" s="4" t="s">
        <v>41</v>
      </c>
    </row>
    <row r="4" spans="1:16" ht="15">
      <c r="A4" s="22" t="s">
        <v>0</v>
      </c>
      <c r="B4" s="12">
        <v>0</v>
      </c>
      <c r="C4" s="13">
        <f>B4*100/666.391</f>
        <v>0</v>
      </c>
      <c r="D4" s="12">
        <v>0</v>
      </c>
      <c r="E4" s="13">
        <f>D4*100/117.814</f>
        <v>0</v>
      </c>
      <c r="F4" s="14">
        <v>0</v>
      </c>
      <c r="G4" s="13">
        <f>F4*100/98.665</f>
        <v>0</v>
      </c>
      <c r="H4" s="16">
        <v>0</v>
      </c>
      <c r="I4" s="15">
        <f>H4*100/688.331</f>
        <v>0</v>
      </c>
      <c r="J4" s="16">
        <v>0</v>
      </c>
      <c r="K4" s="15">
        <f>J4*100/114.837</f>
        <v>0</v>
      </c>
      <c r="L4" s="17">
        <v>0</v>
      </c>
      <c r="M4" s="15">
        <f>L4*100/98.893</f>
        <v>0</v>
      </c>
      <c r="N4" s="18" t="s">
        <v>40</v>
      </c>
      <c r="O4" s="18" t="s">
        <v>40</v>
      </c>
      <c r="P4" s="18" t="s">
        <v>40</v>
      </c>
    </row>
    <row r="5" spans="1:16" ht="13.5" customHeight="1">
      <c r="A5" s="22" t="s">
        <v>1</v>
      </c>
      <c r="B5" s="19">
        <v>93</v>
      </c>
      <c r="C5" s="13">
        <f aca="true" t="shared" si="0" ref="C5:C23">B5*100/666.391</f>
        <v>13.955770711189077</v>
      </c>
      <c r="D5" s="12">
        <v>38</v>
      </c>
      <c r="E5" s="13">
        <f aca="true" t="shared" si="1" ref="E5:E23">D5*100/117.814</f>
        <v>32.25423124586212</v>
      </c>
      <c r="F5" s="14">
        <v>38</v>
      </c>
      <c r="G5" s="13">
        <f aca="true" t="shared" si="2" ref="G5:G23">F5*100/98.665</f>
        <v>38.51416409060963</v>
      </c>
      <c r="H5" s="20">
        <v>54</v>
      </c>
      <c r="I5" s="15">
        <f aca="true" t="shared" si="3" ref="I5:I23">H5*100/688.331</f>
        <v>7.845062913046194</v>
      </c>
      <c r="J5" s="16">
        <v>28</v>
      </c>
      <c r="K5" s="15">
        <f aca="true" t="shared" si="4" ref="K5:K23">J5*100/114.837</f>
        <v>24.38238546809826</v>
      </c>
      <c r="L5" s="16">
        <v>27</v>
      </c>
      <c r="M5" s="15">
        <f aca="true" t="shared" si="5" ref="M5:M23">L5*100/98.893</f>
        <v>27.30223574974973</v>
      </c>
      <c r="N5" s="32">
        <f>(C5-I5)/I5</f>
        <v>0.7789240017413869</v>
      </c>
      <c r="O5" s="32">
        <f>(E5-K5)/K5</f>
        <v>0.32284969770752453</v>
      </c>
      <c r="P5" s="32">
        <f>(G5-M5)/M5</f>
        <v>0.41065971459728084</v>
      </c>
    </row>
    <row r="6" spans="1:16" ht="15" customHeight="1">
      <c r="A6" s="22" t="s">
        <v>2</v>
      </c>
      <c r="B6" s="19">
        <v>21</v>
      </c>
      <c r="C6" s="13">
        <f t="shared" si="0"/>
        <v>3.1513030638168886</v>
      </c>
      <c r="D6" s="12">
        <v>6</v>
      </c>
      <c r="E6" s="13">
        <f t="shared" si="1"/>
        <v>5.092773354609809</v>
      </c>
      <c r="F6" s="14">
        <v>6</v>
      </c>
      <c r="G6" s="13">
        <f t="shared" si="2"/>
        <v>6.081183803780469</v>
      </c>
      <c r="H6" s="33">
        <v>47</v>
      </c>
      <c r="I6" s="15">
        <f t="shared" si="3"/>
        <v>6.828110313206873</v>
      </c>
      <c r="J6" s="16">
        <v>4</v>
      </c>
      <c r="K6" s="15">
        <f t="shared" si="4"/>
        <v>3.4831979240140374</v>
      </c>
      <c r="L6" s="16">
        <v>2</v>
      </c>
      <c r="M6" s="15">
        <f t="shared" si="5"/>
        <v>2.0223878333147947</v>
      </c>
      <c r="N6" s="32">
        <f>(C6-I6)/I6</f>
        <v>-0.5384809384637994</v>
      </c>
      <c r="O6" s="34" t="s">
        <v>59</v>
      </c>
      <c r="P6" s="18" t="s">
        <v>69</v>
      </c>
    </row>
    <row r="7" spans="1:16" ht="24" customHeight="1">
      <c r="A7" s="22" t="s">
        <v>35</v>
      </c>
      <c r="B7" s="20">
        <v>662</v>
      </c>
      <c r="C7" s="13">
        <f t="shared" si="0"/>
        <v>99.34107753556096</v>
      </c>
      <c r="D7" s="16">
        <v>473</v>
      </c>
      <c r="E7" s="13">
        <f t="shared" si="1"/>
        <v>401.4802994550733</v>
      </c>
      <c r="F7" s="17">
        <v>460</v>
      </c>
      <c r="G7" s="13">
        <f t="shared" si="2"/>
        <v>466.2240916231693</v>
      </c>
      <c r="H7" s="20">
        <v>427</v>
      </c>
      <c r="I7" s="15">
        <f t="shared" si="3"/>
        <v>62.034108590198606</v>
      </c>
      <c r="J7" s="16">
        <v>249</v>
      </c>
      <c r="K7" s="21">
        <f t="shared" si="4"/>
        <v>216.82907076987382</v>
      </c>
      <c r="L7" s="16">
        <v>245</v>
      </c>
      <c r="M7" s="21">
        <f t="shared" si="5"/>
        <v>247.74250958106236</v>
      </c>
      <c r="N7" s="32">
        <f>(C7-I7)/I7</f>
        <v>0.6013944552957895</v>
      </c>
      <c r="O7" s="32">
        <f>(E7-K7)/K7</f>
        <v>0.8515981184145482</v>
      </c>
      <c r="P7" s="32">
        <f>(G7-M7)/M7</f>
        <v>0.8818897588934725</v>
      </c>
    </row>
    <row r="8" spans="1:16" ht="24.75" customHeight="1">
      <c r="A8" s="22" t="s">
        <v>61</v>
      </c>
      <c r="B8" s="16">
        <v>2004</v>
      </c>
      <c r="C8" s="13">
        <f t="shared" si="0"/>
        <v>300.7243495185259</v>
      </c>
      <c r="D8" s="16">
        <v>1310</v>
      </c>
      <c r="E8" s="13">
        <f t="shared" si="1"/>
        <v>1111.9221824231415</v>
      </c>
      <c r="F8" s="17">
        <v>1266</v>
      </c>
      <c r="G8" s="25">
        <f t="shared" si="2"/>
        <v>1283.129782597679</v>
      </c>
      <c r="H8" s="12">
        <v>1711</v>
      </c>
      <c r="I8" s="21">
        <f t="shared" si="3"/>
        <v>248.572271189297</v>
      </c>
      <c r="J8" s="16">
        <v>1126</v>
      </c>
      <c r="K8" s="15">
        <f t="shared" si="4"/>
        <v>980.5202156099515</v>
      </c>
      <c r="L8" s="16">
        <v>1084</v>
      </c>
      <c r="M8" s="21">
        <f t="shared" si="5"/>
        <v>1096.1342056566189</v>
      </c>
      <c r="N8" s="32">
        <f>(C8-I8)/I8</f>
        <v>0.20980650045842472</v>
      </c>
      <c r="O8" s="32">
        <f>(E8-K8)/K8</f>
        <v>0.13401250144694762</v>
      </c>
      <c r="P8" s="32">
        <f>(G8-M8)/M8</f>
        <v>0.17059551282686583</v>
      </c>
    </row>
    <row r="9" spans="1:16" ht="22.5">
      <c r="A9" s="22" t="s">
        <v>8</v>
      </c>
      <c r="B9" s="12">
        <v>0</v>
      </c>
      <c r="C9" s="13">
        <f t="shared" si="0"/>
        <v>0</v>
      </c>
      <c r="D9" s="12">
        <v>0</v>
      </c>
      <c r="E9" s="13">
        <f t="shared" si="1"/>
        <v>0</v>
      </c>
      <c r="F9" s="12">
        <v>0</v>
      </c>
      <c r="G9" s="13">
        <f t="shared" si="2"/>
        <v>0</v>
      </c>
      <c r="H9" s="12">
        <v>0</v>
      </c>
      <c r="I9" s="15">
        <f t="shared" si="3"/>
        <v>0</v>
      </c>
      <c r="J9" s="12">
        <v>0</v>
      </c>
      <c r="K9" s="15">
        <f t="shared" si="4"/>
        <v>0</v>
      </c>
      <c r="L9" s="12">
        <v>0</v>
      </c>
      <c r="M9" s="15">
        <f t="shared" si="5"/>
        <v>0</v>
      </c>
      <c r="N9" s="18" t="s">
        <v>40</v>
      </c>
      <c r="O9" s="18" t="s">
        <v>40</v>
      </c>
      <c r="P9" s="18" t="s">
        <v>40</v>
      </c>
    </row>
    <row r="10" spans="1:16" ht="22.5">
      <c r="A10" s="23" t="s">
        <v>44</v>
      </c>
      <c r="B10" s="12">
        <v>0</v>
      </c>
      <c r="C10" s="13">
        <f t="shared" si="0"/>
        <v>0</v>
      </c>
      <c r="D10" s="12">
        <v>0</v>
      </c>
      <c r="E10" s="13">
        <f t="shared" si="1"/>
        <v>0</v>
      </c>
      <c r="F10" s="12">
        <v>0</v>
      </c>
      <c r="G10" s="13">
        <f t="shared" si="2"/>
        <v>0</v>
      </c>
      <c r="H10" s="12">
        <v>0</v>
      </c>
      <c r="I10" s="15">
        <f t="shared" si="3"/>
        <v>0</v>
      </c>
      <c r="J10" s="12">
        <v>0</v>
      </c>
      <c r="K10" s="15">
        <f t="shared" si="4"/>
        <v>0</v>
      </c>
      <c r="L10" s="12">
        <v>0</v>
      </c>
      <c r="M10" s="15">
        <f t="shared" si="5"/>
        <v>0</v>
      </c>
      <c r="N10" s="18" t="s">
        <v>40</v>
      </c>
      <c r="O10" s="18" t="s">
        <v>40</v>
      </c>
      <c r="P10" s="18" t="s">
        <v>40</v>
      </c>
    </row>
    <row r="11" spans="1:16" ht="15">
      <c r="A11" s="24" t="s">
        <v>9</v>
      </c>
      <c r="B11" s="16">
        <v>2</v>
      </c>
      <c r="C11" s="13">
        <f t="shared" si="0"/>
        <v>0.3001241013158941</v>
      </c>
      <c r="D11" s="16">
        <v>2</v>
      </c>
      <c r="E11" s="13">
        <f t="shared" si="1"/>
        <v>1.6975911182032697</v>
      </c>
      <c r="F11" s="17">
        <v>2</v>
      </c>
      <c r="G11" s="13">
        <f t="shared" si="2"/>
        <v>2.027061267926823</v>
      </c>
      <c r="H11" s="16">
        <v>2</v>
      </c>
      <c r="I11" s="15">
        <f t="shared" si="3"/>
        <v>0.29055788566837754</v>
      </c>
      <c r="J11" s="16">
        <v>2</v>
      </c>
      <c r="K11" s="15">
        <f t="shared" si="4"/>
        <v>1.7415989620070187</v>
      </c>
      <c r="L11" s="16">
        <v>2</v>
      </c>
      <c r="M11" s="15">
        <f t="shared" si="5"/>
        <v>2.0223878333147947</v>
      </c>
      <c r="N11" s="18" t="s">
        <v>56</v>
      </c>
      <c r="O11" s="18" t="s">
        <v>56</v>
      </c>
      <c r="P11" s="18" t="s">
        <v>56</v>
      </c>
    </row>
    <row r="12" spans="1:16" ht="14.25" customHeight="1">
      <c r="A12" s="24" t="s">
        <v>3</v>
      </c>
      <c r="B12" s="12">
        <v>0</v>
      </c>
      <c r="C12" s="13">
        <f t="shared" si="0"/>
        <v>0</v>
      </c>
      <c r="D12" s="12">
        <v>0</v>
      </c>
      <c r="E12" s="13">
        <f t="shared" si="1"/>
        <v>0</v>
      </c>
      <c r="F12" s="12">
        <v>0</v>
      </c>
      <c r="G12" s="13">
        <f t="shared" si="2"/>
        <v>0</v>
      </c>
      <c r="H12" s="16">
        <v>3</v>
      </c>
      <c r="I12" s="15">
        <f t="shared" si="3"/>
        <v>0.43583682850256633</v>
      </c>
      <c r="J12" s="16">
        <v>3</v>
      </c>
      <c r="K12" s="15">
        <f t="shared" si="4"/>
        <v>2.612398443010528</v>
      </c>
      <c r="L12" s="16">
        <v>3</v>
      </c>
      <c r="M12" s="15">
        <f t="shared" si="5"/>
        <v>3.033581749972192</v>
      </c>
      <c r="N12" s="34" t="s">
        <v>60</v>
      </c>
      <c r="O12" s="34" t="s">
        <v>60</v>
      </c>
      <c r="P12" s="34" t="s">
        <v>60</v>
      </c>
    </row>
    <row r="13" spans="1:16" ht="12" customHeight="1">
      <c r="A13" s="23" t="s">
        <v>45</v>
      </c>
      <c r="B13" s="12">
        <v>0</v>
      </c>
      <c r="C13" s="13">
        <f t="shared" si="0"/>
        <v>0</v>
      </c>
      <c r="D13" s="12">
        <v>0</v>
      </c>
      <c r="E13" s="13">
        <f t="shared" si="1"/>
        <v>0</v>
      </c>
      <c r="F13" s="12">
        <v>0</v>
      </c>
      <c r="G13" s="13">
        <f t="shared" si="2"/>
        <v>0</v>
      </c>
      <c r="H13" s="16">
        <v>1</v>
      </c>
      <c r="I13" s="15">
        <f t="shared" si="3"/>
        <v>0.14527894283418877</v>
      </c>
      <c r="J13" s="16">
        <v>1</v>
      </c>
      <c r="K13" s="15">
        <f t="shared" si="4"/>
        <v>0.8707994810035093</v>
      </c>
      <c r="L13" s="16">
        <v>1</v>
      </c>
      <c r="M13" s="15">
        <f t="shared" si="5"/>
        <v>1.0111939166573973</v>
      </c>
      <c r="N13" s="34" t="s">
        <v>57</v>
      </c>
      <c r="O13" s="34" t="s">
        <v>57</v>
      </c>
      <c r="P13" s="34" t="s">
        <v>57</v>
      </c>
    </row>
    <row r="14" spans="1:16" ht="14.25" customHeight="1">
      <c r="A14" s="24" t="s">
        <v>46</v>
      </c>
      <c r="B14" s="12">
        <v>43</v>
      </c>
      <c r="C14" s="13">
        <f t="shared" si="0"/>
        <v>6.452668178291724</v>
      </c>
      <c r="D14" s="12">
        <v>2</v>
      </c>
      <c r="E14" s="13">
        <f t="shared" si="1"/>
        <v>1.6975911182032697</v>
      </c>
      <c r="F14" s="17">
        <v>1</v>
      </c>
      <c r="G14" s="13">
        <f t="shared" si="2"/>
        <v>1.0135306339634116</v>
      </c>
      <c r="H14" s="16">
        <v>34</v>
      </c>
      <c r="I14" s="15">
        <f t="shared" si="3"/>
        <v>4.939484056362419</v>
      </c>
      <c r="J14" s="12">
        <v>0</v>
      </c>
      <c r="K14" s="15">
        <f t="shared" si="4"/>
        <v>0</v>
      </c>
      <c r="L14" s="12">
        <v>0</v>
      </c>
      <c r="M14" s="15">
        <f t="shared" si="5"/>
        <v>0</v>
      </c>
      <c r="N14" s="32">
        <f>(C14-I14)/I14</f>
        <v>0.30634457053874126</v>
      </c>
      <c r="O14" s="18" t="s">
        <v>59</v>
      </c>
      <c r="P14" s="18" t="s">
        <v>54</v>
      </c>
    </row>
    <row r="15" spans="1:16" ht="15">
      <c r="A15" s="23" t="s">
        <v>47</v>
      </c>
      <c r="B15" s="12">
        <v>21</v>
      </c>
      <c r="C15" s="13">
        <f t="shared" si="0"/>
        <v>3.1513030638168886</v>
      </c>
      <c r="D15" s="12">
        <v>2</v>
      </c>
      <c r="E15" s="13">
        <f t="shared" si="1"/>
        <v>1.6975911182032697</v>
      </c>
      <c r="F15" s="17">
        <v>1</v>
      </c>
      <c r="G15" s="13">
        <f t="shared" si="2"/>
        <v>1.0135306339634116</v>
      </c>
      <c r="H15" s="16">
        <v>6</v>
      </c>
      <c r="I15" s="15">
        <f t="shared" si="3"/>
        <v>0.8716736570051327</v>
      </c>
      <c r="J15" s="12">
        <v>0</v>
      </c>
      <c r="K15" s="15">
        <f t="shared" si="4"/>
        <v>0</v>
      </c>
      <c r="L15" s="12">
        <v>0</v>
      </c>
      <c r="M15" s="15">
        <f t="shared" si="5"/>
        <v>0</v>
      </c>
      <c r="N15" s="18" t="s">
        <v>74</v>
      </c>
      <c r="O15" s="18" t="s">
        <v>59</v>
      </c>
      <c r="P15" s="18" t="s">
        <v>54</v>
      </c>
    </row>
    <row r="16" spans="1:16" ht="15">
      <c r="A16" s="23" t="s">
        <v>4</v>
      </c>
      <c r="B16" s="12">
        <v>10</v>
      </c>
      <c r="C16" s="13">
        <f t="shared" si="0"/>
        <v>1.5006205065794707</v>
      </c>
      <c r="D16" s="12">
        <v>0</v>
      </c>
      <c r="E16" s="13">
        <f t="shared" si="1"/>
        <v>0</v>
      </c>
      <c r="F16" s="12">
        <v>0</v>
      </c>
      <c r="G16" s="13">
        <f t="shared" si="2"/>
        <v>0</v>
      </c>
      <c r="H16" s="12">
        <v>15</v>
      </c>
      <c r="I16" s="15">
        <f t="shared" si="3"/>
        <v>2.1791841425128315</v>
      </c>
      <c r="J16" s="12">
        <v>0</v>
      </c>
      <c r="K16" s="15">
        <f t="shared" si="4"/>
        <v>0</v>
      </c>
      <c r="L16" s="12">
        <v>0</v>
      </c>
      <c r="M16" s="15">
        <f t="shared" si="5"/>
        <v>0</v>
      </c>
      <c r="N16" s="32">
        <f aca="true" t="shared" si="6" ref="N16:N21">(C16-I16)/I16</f>
        <v>-0.31138425739043085</v>
      </c>
      <c r="O16" s="34" t="s">
        <v>40</v>
      </c>
      <c r="P16" s="34" t="s">
        <v>40</v>
      </c>
    </row>
    <row r="17" spans="1:16" ht="12.75" customHeight="1">
      <c r="A17" s="23" t="s">
        <v>5</v>
      </c>
      <c r="B17" s="12">
        <v>11</v>
      </c>
      <c r="C17" s="13">
        <f t="shared" si="0"/>
        <v>1.6506825572374177</v>
      </c>
      <c r="D17" s="12">
        <v>0</v>
      </c>
      <c r="E17" s="13">
        <f t="shared" si="1"/>
        <v>0</v>
      </c>
      <c r="F17" s="12">
        <v>0</v>
      </c>
      <c r="G17" s="13">
        <f t="shared" si="2"/>
        <v>0</v>
      </c>
      <c r="H17" s="16">
        <v>13</v>
      </c>
      <c r="I17" s="15">
        <f t="shared" si="3"/>
        <v>1.888626256844454</v>
      </c>
      <c r="J17" s="12">
        <v>0</v>
      </c>
      <c r="K17" s="15">
        <f t="shared" si="4"/>
        <v>0</v>
      </c>
      <c r="L17" s="12">
        <v>0</v>
      </c>
      <c r="M17" s="15">
        <f t="shared" si="5"/>
        <v>0</v>
      </c>
      <c r="N17" s="32">
        <f t="shared" si="6"/>
        <v>-0.12598771130323919</v>
      </c>
      <c r="O17" s="18" t="s">
        <v>40</v>
      </c>
      <c r="P17" s="18" t="s">
        <v>40</v>
      </c>
    </row>
    <row r="18" spans="1:16" ht="11.25" customHeight="1">
      <c r="A18" s="22" t="s">
        <v>36</v>
      </c>
      <c r="B18" s="12">
        <v>199</v>
      </c>
      <c r="C18" s="13">
        <f t="shared" si="0"/>
        <v>29.86234808093147</v>
      </c>
      <c r="D18" s="12">
        <v>0</v>
      </c>
      <c r="E18" s="13">
        <f t="shared" si="1"/>
        <v>0</v>
      </c>
      <c r="F18" s="12">
        <v>0</v>
      </c>
      <c r="G18" s="13">
        <f t="shared" si="2"/>
        <v>0</v>
      </c>
      <c r="H18" s="16">
        <v>153</v>
      </c>
      <c r="I18" s="15">
        <f t="shared" si="3"/>
        <v>22.227678253630884</v>
      </c>
      <c r="J18" s="12">
        <v>0</v>
      </c>
      <c r="K18" s="15">
        <f t="shared" si="4"/>
        <v>0</v>
      </c>
      <c r="L18" s="12">
        <v>0</v>
      </c>
      <c r="M18" s="15">
        <f t="shared" si="5"/>
        <v>0</v>
      </c>
      <c r="N18" s="32">
        <f t="shared" si="6"/>
        <v>0.34347581156180645</v>
      </c>
      <c r="O18" s="34" t="s">
        <v>40</v>
      </c>
      <c r="P18" s="34" t="s">
        <v>40</v>
      </c>
    </row>
    <row r="19" spans="1:16" ht="12" customHeight="1">
      <c r="A19" s="23" t="s">
        <v>48</v>
      </c>
      <c r="B19" s="12">
        <v>46</v>
      </c>
      <c r="C19" s="13">
        <f t="shared" si="0"/>
        <v>6.902854330265566</v>
      </c>
      <c r="D19" s="12">
        <v>0</v>
      </c>
      <c r="E19" s="13">
        <f t="shared" si="1"/>
        <v>0</v>
      </c>
      <c r="F19" s="12">
        <v>0</v>
      </c>
      <c r="G19" s="13">
        <f t="shared" si="2"/>
        <v>0</v>
      </c>
      <c r="H19" s="16">
        <v>40</v>
      </c>
      <c r="I19" s="15">
        <f t="shared" si="3"/>
        <v>5.811157713367551</v>
      </c>
      <c r="J19" s="12">
        <v>0</v>
      </c>
      <c r="K19" s="15">
        <f t="shared" si="4"/>
        <v>0</v>
      </c>
      <c r="L19" s="12">
        <v>0</v>
      </c>
      <c r="M19" s="15">
        <f t="shared" si="5"/>
        <v>0</v>
      </c>
      <c r="N19" s="32">
        <f t="shared" si="6"/>
        <v>0.18786215600150677</v>
      </c>
      <c r="O19" s="34" t="s">
        <v>40</v>
      </c>
      <c r="P19" s="34" t="s">
        <v>40</v>
      </c>
    </row>
    <row r="20" spans="1:16" ht="12" customHeight="1">
      <c r="A20" s="23" t="s">
        <v>6</v>
      </c>
      <c r="B20" s="16">
        <v>153</v>
      </c>
      <c r="C20" s="13">
        <f t="shared" si="0"/>
        <v>22.959493750665903</v>
      </c>
      <c r="D20" s="12">
        <v>0</v>
      </c>
      <c r="E20" s="13">
        <f t="shared" si="1"/>
        <v>0</v>
      </c>
      <c r="F20" s="12">
        <v>0</v>
      </c>
      <c r="G20" s="13">
        <f t="shared" si="2"/>
        <v>0</v>
      </c>
      <c r="H20" s="16">
        <v>113</v>
      </c>
      <c r="I20" s="15">
        <f t="shared" si="3"/>
        <v>16.41652054026333</v>
      </c>
      <c r="J20" s="12">
        <v>0</v>
      </c>
      <c r="K20" s="15">
        <f t="shared" si="4"/>
        <v>0</v>
      </c>
      <c r="L20" s="12">
        <v>0</v>
      </c>
      <c r="M20" s="15">
        <f t="shared" si="5"/>
        <v>0</v>
      </c>
      <c r="N20" s="32">
        <f t="shared" si="6"/>
        <v>0.39856029140616045</v>
      </c>
      <c r="O20" s="34" t="s">
        <v>40</v>
      </c>
      <c r="P20" s="34" t="s">
        <v>40</v>
      </c>
    </row>
    <row r="21" spans="1:16" ht="22.5">
      <c r="A21" s="22" t="s">
        <v>7</v>
      </c>
      <c r="B21" s="16">
        <v>9</v>
      </c>
      <c r="C21" s="13">
        <f t="shared" si="0"/>
        <v>1.3505584559215236</v>
      </c>
      <c r="D21" s="12">
        <v>0</v>
      </c>
      <c r="E21" s="13">
        <f t="shared" si="1"/>
        <v>0</v>
      </c>
      <c r="F21" s="12">
        <v>0</v>
      </c>
      <c r="G21" s="13">
        <f t="shared" si="2"/>
        <v>0</v>
      </c>
      <c r="H21" s="16">
        <v>11</v>
      </c>
      <c r="I21" s="15">
        <f t="shared" si="3"/>
        <v>1.5980683711760766</v>
      </c>
      <c r="J21" s="12">
        <v>0</v>
      </c>
      <c r="K21" s="15">
        <f t="shared" si="4"/>
        <v>0</v>
      </c>
      <c r="L21" s="12">
        <v>0</v>
      </c>
      <c r="M21" s="15">
        <f t="shared" si="5"/>
        <v>0</v>
      </c>
      <c r="N21" s="32">
        <f t="shared" si="6"/>
        <v>-0.15488067952461976</v>
      </c>
      <c r="O21" s="34" t="s">
        <v>40</v>
      </c>
      <c r="P21" s="34" t="s">
        <v>40</v>
      </c>
    </row>
    <row r="22" spans="1:16" ht="15">
      <c r="A22" s="22" t="s">
        <v>10</v>
      </c>
      <c r="B22" s="12">
        <v>0</v>
      </c>
      <c r="C22" s="13">
        <f t="shared" si="0"/>
        <v>0</v>
      </c>
      <c r="D22" s="12">
        <v>0</v>
      </c>
      <c r="E22" s="13">
        <f t="shared" si="1"/>
        <v>0</v>
      </c>
      <c r="F22" s="12">
        <v>0</v>
      </c>
      <c r="G22" s="13">
        <f t="shared" si="2"/>
        <v>0</v>
      </c>
      <c r="H22" s="12">
        <v>0</v>
      </c>
      <c r="I22" s="15">
        <f t="shared" si="3"/>
        <v>0</v>
      </c>
      <c r="J22" s="12">
        <v>0</v>
      </c>
      <c r="K22" s="15">
        <f t="shared" si="4"/>
        <v>0</v>
      </c>
      <c r="L22" s="12">
        <v>0</v>
      </c>
      <c r="M22" s="15">
        <f t="shared" si="5"/>
        <v>0</v>
      </c>
      <c r="N22" s="18" t="s">
        <v>40</v>
      </c>
      <c r="O22" s="18" t="s">
        <v>40</v>
      </c>
      <c r="P22" s="18" t="s">
        <v>40</v>
      </c>
    </row>
    <row r="23" spans="1:16" ht="15">
      <c r="A23" s="22" t="s">
        <v>11</v>
      </c>
      <c r="B23" s="16">
        <v>27</v>
      </c>
      <c r="C23" s="13">
        <f t="shared" si="0"/>
        <v>4.051675367764571</v>
      </c>
      <c r="D23" s="16">
        <v>27</v>
      </c>
      <c r="E23" s="13">
        <f t="shared" si="1"/>
        <v>22.91748009574414</v>
      </c>
      <c r="F23" s="17">
        <v>27</v>
      </c>
      <c r="G23" s="13">
        <f t="shared" si="2"/>
        <v>27.36532711701211</v>
      </c>
      <c r="H23" s="16">
        <v>15</v>
      </c>
      <c r="I23" s="15">
        <f t="shared" si="3"/>
        <v>2.1791841425128315</v>
      </c>
      <c r="J23" s="16">
        <v>15</v>
      </c>
      <c r="K23" s="15">
        <f t="shared" si="4"/>
        <v>13.061992215052639</v>
      </c>
      <c r="L23" s="16">
        <v>14</v>
      </c>
      <c r="M23" s="15">
        <f t="shared" si="5"/>
        <v>14.156714833203564</v>
      </c>
      <c r="N23" s="32">
        <f>(C23-I23)/I23</f>
        <v>0.8592625050458369</v>
      </c>
      <c r="O23" s="32">
        <f>(E23-K23)/K23</f>
        <v>0.75451644116998</v>
      </c>
      <c r="P23" s="32">
        <f>(G23-M23)/M23</f>
        <v>0.9330280675590561</v>
      </c>
    </row>
    <row r="24" spans="1:16" ht="12" customHeight="1">
      <c r="A24" s="22" t="s">
        <v>12</v>
      </c>
      <c r="B24" s="16">
        <v>4</v>
      </c>
      <c r="C24" s="13">
        <f aca="true" t="shared" si="7" ref="C24:C51">B24*100/666.391</f>
        <v>0.6002482026317882</v>
      </c>
      <c r="D24" s="16">
        <v>3</v>
      </c>
      <c r="E24" s="13">
        <f aca="true" t="shared" si="8" ref="E24:E51">D24*100/117.814</f>
        <v>2.5463866773049046</v>
      </c>
      <c r="F24" s="17">
        <v>3</v>
      </c>
      <c r="G24" s="13">
        <f aca="true" t="shared" si="9" ref="G24:G51">F24*100/98.665</f>
        <v>3.0405919018902345</v>
      </c>
      <c r="H24" s="12">
        <v>0</v>
      </c>
      <c r="I24" s="15">
        <f aca="true" t="shared" si="10" ref="I24:I51">H24*100/688.331</f>
        <v>0</v>
      </c>
      <c r="J24" s="12">
        <v>0</v>
      </c>
      <c r="K24" s="15">
        <f aca="true" t="shared" si="11" ref="K24:K51">J24*100/114.837</f>
        <v>0</v>
      </c>
      <c r="L24" s="12">
        <v>0</v>
      </c>
      <c r="M24" s="15">
        <f aca="true" t="shared" si="12" ref="M24:M51">L24*100/98.893</f>
        <v>0</v>
      </c>
      <c r="N24" s="18" t="s">
        <v>69</v>
      </c>
      <c r="O24" s="18" t="s">
        <v>58</v>
      </c>
      <c r="P24" s="18" t="s">
        <v>58</v>
      </c>
    </row>
    <row r="25" spans="1:16" ht="15">
      <c r="A25" s="22" t="s">
        <v>13</v>
      </c>
      <c r="B25" s="16">
        <v>3</v>
      </c>
      <c r="C25" s="13">
        <f t="shared" si="7"/>
        <v>0.4501861519738412</v>
      </c>
      <c r="D25" s="16">
        <v>1</v>
      </c>
      <c r="E25" s="13">
        <f t="shared" si="8"/>
        <v>0.8487955591016348</v>
      </c>
      <c r="F25" s="12">
        <v>0</v>
      </c>
      <c r="G25" s="13">
        <f t="shared" si="9"/>
        <v>0</v>
      </c>
      <c r="H25" s="12">
        <v>0</v>
      </c>
      <c r="I25" s="15">
        <f t="shared" si="10"/>
        <v>0</v>
      </c>
      <c r="J25" s="12">
        <v>0</v>
      </c>
      <c r="K25" s="15">
        <f t="shared" si="11"/>
        <v>0</v>
      </c>
      <c r="L25" s="12">
        <v>0</v>
      </c>
      <c r="M25" s="15">
        <f t="shared" si="12"/>
        <v>0</v>
      </c>
      <c r="N25" s="18" t="s">
        <v>58</v>
      </c>
      <c r="O25" s="18" t="s">
        <v>63</v>
      </c>
      <c r="P25" s="18" t="s">
        <v>40</v>
      </c>
    </row>
    <row r="26" spans="1:16" ht="15">
      <c r="A26" s="22" t="s">
        <v>14</v>
      </c>
      <c r="B26" s="12">
        <v>0</v>
      </c>
      <c r="C26" s="13">
        <f t="shared" si="7"/>
        <v>0</v>
      </c>
      <c r="D26" s="12">
        <v>0</v>
      </c>
      <c r="E26" s="13">
        <f t="shared" si="8"/>
        <v>0</v>
      </c>
      <c r="F26" s="12">
        <v>0</v>
      </c>
      <c r="G26" s="13">
        <f t="shared" si="9"/>
        <v>0</v>
      </c>
      <c r="H26" s="12">
        <v>0</v>
      </c>
      <c r="I26" s="15">
        <f t="shared" si="10"/>
        <v>0</v>
      </c>
      <c r="J26" s="12">
        <v>0</v>
      </c>
      <c r="K26" s="15">
        <f t="shared" si="11"/>
        <v>0</v>
      </c>
      <c r="L26" s="12">
        <v>0</v>
      </c>
      <c r="M26" s="15">
        <f t="shared" si="12"/>
        <v>0</v>
      </c>
      <c r="N26" s="18" t="s">
        <v>40</v>
      </c>
      <c r="O26" s="18" t="s">
        <v>40</v>
      </c>
      <c r="P26" s="18" t="s">
        <v>40</v>
      </c>
    </row>
    <row r="27" spans="1:16" ht="15">
      <c r="A27" s="22" t="s">
        <v>15</v>
      </c>
      <c r="B27" s="16">
        <v>1</v>
      </c>
      <c r="C27" s="13">
        <f t="shared" si="7"/>
        <v>0.15006205065794706</v>
      </c>
      <c r="D27" s="16">
        <v>1</v>
      </c>
      <c r="E27" s="13">
        <f t="shared" si="8"/>
        <v>0.8487955591016348</v>
      </c>
      <c r="F27" s="17">
        <v>1</v>
      </c>
      <c r="G27" s="13">
        <f t="shared" si="9"/>
        <v>1.0135306339634116</v>
      </c>
      <c r="H27" s="12">
        <v>3</v>
      </c>
      <c r="I27" s="15">
        <f t="shared" si="10"/>
        <v>0.43583682850256633</v>
      </c>
      <c r="J27" s="16">
        <v>3</v>
      </c>
      <c r="K27" s="15">
        <f t="shared" si="11"/>
        <v>2.612398443010528</v>
      </c>
      <c r="L27" s="17">
        <v>3</v>
      </c>
      <c r="M27" s="15">
        <f t="shared" si="12"/>
        <v>3.033581749972192</v>
      </c>
      <c r="N27" s="34" t="s">
        <v>55</v>
      </c>
      <c r="O27" s="34" t="s">
        <v>55</v>
      </c>
      <c r="P27" s="34" t="s">
        <v>55</v>
      </c>
    </row>
    <row r="28" spans="1:16" ht="13.5" customHeight="1">
      <c r="A28" s="23" t="s">
        <v>49</v>
      </c>
      <c r="B28" s="12">
        <v>1</v>
      </c>
      <c r="C28" s="13">
        <f t="shared" si="7"/>
        <v>0.15006205065794706</v>
      </c>
      <c r="D28" s="12">
        <v>1</v>
      </c>
      <c r="E28" s="13">
        <f t="shared" si="8"/>
        <v>0.8487955591016348</v>
      </c>
      <c r="F28" s="14">
        <v>1</v>
      </c>
      <c r="G28" s="13">
        <f t="shared" si="9"/>
        <v>1.0135306339634116</v>
      </c>
      <c r="H28" s="16">
        <v>3</v>
      </c>
      <c r="I28" s="15">
        <f t="shared" si="10"/>
        <v>0.43583682850256633</v>
      </c>
      <c r="J28" s="16">
        <v>3</v>
      </c>
      <c r="K28" s="15">
        <f t="shared" si="11"/>
        <v>2.612398443010528</v>
      </c>
      <c r="L28" s="17">
        <v>3</v>
      </c>
      <c r="M28" s="15">
        <f t="shared" si="12"/>
        <v>3.033581749972192</v>
      </c>
      <c r="N28" s="34" t="s">
        <v>55</v>
      </c>
      <c r="O28" s="34" t="s">
        <v>55</v>
      </c>
      <c r="P28" s="34" t="s">
        <v>55</v>
      </c>
    </row>
    <row r="29" spans="1:16" ht="15">
      <c r="A29" s="22" t="s">
        <v>16</v>
      </c>
      <c r="B29" s="12">
        <v>0</v>
      </c>
      <c r="C29" s="13">
        <f t="shared" si="7"/>
        <v>0</v>
      </c>
      <c r="D29" s="12">
        <v>0</v>
      </c>
      <c r="E29" s="13">
        <f t="shared" si="8"/>
        <v>0</v>
      </c>
      <c r="F29" s="12">
        <v>0</v>
      </c>
      <c r="G29" s="13">
        <f t="shared" si="9"/>
        <v>0</v>
      </c>
      <c r="H29" s="12">
        <v>0</v>
      </c>
      <c r="I29" s="15">
        <f t="shared" si="10"/>
        <v>0</v>
      </c>
      <c r="J29" s="12">
        <v>0</v>
      </c>
      <c r="K29" s="15">
        <f t="shared" si="11"/>
        <v>0</v>
      </c>
      <c r="L29" s="12">
        <v>0</v>
      </c>
      <c r="M29" s="15">
        <f t="shared" si="12"/>
        <v>0</v>
      </c>
      <c r="N29" s="18" t="s">
        <v>40</v>
      </c>
      <c r="O29" s="18" t="s">
        <v>40</v>
      </c>
      <c r="P29" s="18" t="s">
        <v>40</v>
      </c>
    </row>
    <row r="30" spans="1:16" ht="15">
      <c r="A30" s="22" t="s">
        <v>17</v>
      </c>
      <c r="B30" s="12">
        <v>0</v>
      </c>
      <c r="C30" s="13">
        <f t="shared" si="7"/>
        <v>0</v>
      </c>
      <c r="D30" s="12">
        <v>0</v>
      </c>
      <c r="E30" s="13">
        <f t="shared" si="8"/>
        <v>0</v>
      </c>
      <c r="F30" s="12">
        <v>0</v>
      </c>
      <c r="G30" s="13">
        <f t="shared" si="9"/>
        <v>0</v>
      </c>
      <c r="H30" s="12">
        <v>0</v>
      </c>
      <c r="I30" s="15">
        <f t="shared" si="10"/>
        <v>0</v>
      </c>
      <c r="J30" s="12">
        <v>0</v>
      </c>
      <c r="K30" s="15">
        <f t="shared" si="11"/>
        <v>0</v>
      </c>
      <c r="L30" s="12">
        <v>0</v>
      </c>
      <c r="M30" s="15">
        <f t="shared" si="12"/>
        <v>0</v>
      </c>
      <c r="N30" s="18" t="s">
        <v>40</v>
      </c>
      <c r="O30" s="18" t="s">
        <v>40</v>
      </c>
      <c r="P30" s="18" t="s">
        <v>40</v>
      </c>
    </row>
    <row r="31" spans="1:16" ht="15">
      <c r="A31" s="22" t="s">
        <v>18</v>
      </c>
      <c r="B31" s="12">
        <v>0</v>
      </c>
      <c r="C31" s="13">
        <f t="shared" si="7"/>
        <v>0</v>
      </c>
      <c r="D31" s="12">
        <v>0</v>
      </c>
      <c r="E31" s="13">
        <f t="shared" si="8"/>
        <v>0</v>
      </c>
      <c r="F31" s="12">
        <v>0</v>
      </c>
      <c r="G31" s="13">
        <f t="shared" si="9"/>
        <v>0</v>
      </c>
      <c r="H31" s="12">
        <v>0</v>
      </c>
      <c r="I31" s="15">
        <f t="shared" si="10"/>
        <v>0</v>
      </c>
      <c r="J31" s="12">
        <v>0</v>
      </c>
      <c r="K31" s="15">
        <f t="shared" si="11"/>
        <v>0</v>
      </c>
      <c r="L31" s="12">
        <v>0</v>
      </c>
      <c r="M31" s="15">
        <f t="shared" si="12"/>
        <v>0</v>
      </c>
      <c r="N31" s="18" t="s">
        <v>40</v>
      </c>
      <c r="O31" s="18" t="s">
        <v>40</v>
      </c>
      <c r="P31" s="18" t="s">
        <v>40</v>
      </c>
    </row>
    <row r="32" spans="1:16" ht="15" customHeight="1">
      <c r="A32" s="22" t="s">
        <v>19</v>
      </c>
      <c r="B32" s="12">
        <v>0</v>
      </c>
      <c r="C32" s="13">
        <f t="shared" si="7"/>
        <v>0</v>
      </c>
      <c r="D32" s="12">
        <v>0</v>
      </c>
      <c r="E32" s="13">
        <f t="shared" si="8"/>
        <v>0</v>
      </c>
      <c r="F32" s="12">
        <v>0</v>
      </c>
      <c r="G32" s="13">
        <f t="shared" si="9"/>
        <v>0</v>
      </c>
      <c r="H32" s="12">
        <v>0</v>
      </c>
      <c r="I32" s="15">
        <f t="shared" si="10"/>
        <v>0</v>
      </c>
      <c r="J32" s="12">
        <v>0</v>
      </c>
      <c r="K32" s="15">
        <f t="shared" si="11"/>
        <v>0</v>
      </c>
      <c r="L32" s="12">
        <v>0</v>
      </c>
      <c r="M32" s="15">
        <f t="shared" si="12"/>
        <v>0</v>
      </c>
      <c r="N32" s="18" t="s">
        <v>40</v>
      </c>
      <c r="O32" s="18" t="s">
        <v>40</v>
      </c>
      <c r="P32" s="18" t="s">
        <v>40</v>
      </c>
    </row>
    <row r="33" spans="1:16" ht="15">
      <c r="A33" s="24" t="s">
        <v>20</v>
      </c>
      <c r="B33" s="12">
        <v>21</v>
      </c>
      <c r="C33" s="13">
        <f t="shared" si="7"/>
        <v>3.1513030638168886</v>
      </c>
      <c r="D33" s="12">
        <v>0</v>
      </c>
      <c r="E33" s="13">
        <f t="shared" si="8"/>
        <v>0</v>
      </c>
      <c r="F33" s="12">
        <v>0</v>
      </c>
      <c r="G33" s="13">
        <f t="shared" si="9"/>
        <v>0</v>
      </c>
      <c r="H33" s="16">
        <v>6</v>
      </c>
      <c r="I33" s="15">
        <f t="shared" si="10"/>
        <v>0.8716736570051327</v>
      </c>
      <c r="J33" s="12">
        <v>0</v>
      </c>
      <c r="K33" s="15">
        <f t="shared" si="11"/>
        <v>0</v>
      </c>
      <c r="L33" s="12">
        <v>0</v>
      </c>
      <c r="M33" s="15">
        <f t="shared" si="12"/>
        <v>0</v>
      </c>
      <c r="N33" s="18" t="s">
        <v>74</v>
      </c>
      <c r="O33" s="18" t="s">
        <v>40</v>
      </c>
      <c r="P33" s="18" t="s">
        <v>40</v>
      </c>
    </row>
    <row r="34" spans="1:16" ht="13.5" customHeight="1">
      <c r="A34" s="24" t="s">
        <v>50</v>
      </c>
      <c r="B34" s="12">
        <v>0</v>
      </c>
      <c r="C34" s="13">
        <f t="shared" si="7"/>
        <v>0</v>
      </c>
      <c r="D34" s="12">
        <v>0</v>
      </c>
      <c r="E34" s="13">
        <f t="shared" si="8"/>
        <v>0</v>
      </c>
      <c r="F34" s="12">
        <v>0</v>
      </c>
      <c r="G34" s="13">
        <f t="shared" si="9"/>
        <v>0</v>
      </c>
      <c r="H34" s="12">
        <v>0</v>
      </c>
      <c r="I34" s="15">
        <f t="shared" si="10"/>
        <v>0</v>
      </c>
      <c r="J34" s="12">
        <v>0</v>
      </c>
      <c r="K34" s="15">
        <f t="shared" si="11"/>
        <v>0</v>
      </c>
      <c r="L34" s="12">
        <v>0</v>
      </c>
      <c r="M34" s="15">
        <f t="shared" si="12"/>
        <v>0</v>
      </c>
      <c r="N34" s="18" t="s">
        <v>40</v>
      </c>
      <c r="O34" s="18" t="s">
        <v>40</v>
      </c>
      <c r="P34" s="18" t="s">
        <v>40</v>
      </c>
    </row>
    <row r="35" spans="1:16" ht="23.25">
      <c r="A35" s="24" t="s">
        <v>67</v>
      </c>
      <c r="B35" s="12">
        <v>0</v>
      </c>
      <c r="C35" s="13">
        <f t="shared" si="7"/>
        <v>0</v>
      </c>
      <c r="D35" s="12">
        <v>0</v>
      </c>
      <c r="E35" s="13">
        <f t="shared" si="8"/>
        <v>0</v>
      </c>
      <c r="F35" s="12">
        <v>0</v>
      </c>
      <c r="G35" s="13">
        <f t="shared" si="9"/>
        <v>0</v>
      </c>
      <c r="H35" s="12">
        <v>0</v>
      </c>
      <c r="I35" s="15">
        <f t="shared" si="10"/>
        <v>0</v>
      </c>
      <c r="J35" s="12">
        <v>0</v>
      </c>
      <c r="K35" s="15">
        <f t="shared" si="11"/>
        <v>0</v>
      </c>
      <c r="L35" s="12">
        <v>0</v>
      </c>
      <c r="M35" s="15">
        <f t="shared" si="12"/>
        <v>0</v>
      </c>
      <c r="N35" s="18" t="s">
        <v>40</v>
      </c>
      <c r="O35" s="18" t="s">
        <v>40</v>
      </c>
      <c r="P35" s="18" t="s">
        <v>40</v>
      </c>
    </row>
    <row r="36" spans="1:16" ht="27" customHeight="1">
      <c r="A36" s="23" t="s">
        <v>68</v>
      </c>
      <c r="B36" s="16">
        <v>21</v>
      </c>
      <c r="C36" s="13">
        <f t="shared" si="7"/>
        <v>3.1513030638168886</v>
      </c>
      <c r="D36" s="12">
        <v>0</v>
      </c>
      <c r="E36" s="13">
        <f t="shared" si="8"/>
        <v>0</v>
      </c>
      <c r="F36" s="12">
        <v>0</v>
      </c>
      <c r="G36" s="13">
        <f t="shared" si="9"/>
        <v>0</v>
      </c>
      <c r="H36" s="16">
        <v>6</v>
      </c>
      <c r="I36" s="15">
        <f t="shared" si="10"/>
        <v>0.8716736570051327</v>
      </c>
      <c r="J36" s="12">
        <v>0</v>
      </c>
      <c r="K36" s="15">
        <f t="shared" si="11"/>
        <v>0</v>
      </c>
      <c r="L36" s="12">
        <v>0</v>
      </c>
      <c r="M36" s="15">
        <f t="shared" si="12"/>
        <v>0</v>
      </c>
      <c r="N36" s="18" t="s">
        <v>74</v>
      </c>
      <c r="O36" s="18" t="s">
        <v>40</v>
      </c>
      <c r="P36" s="18" t="s">
        <v>40</v>
      </c>
    </row>
    <row r="37" spans="1:16" ht="22.5">
      <c r="A37" s="22" t="s">
        <v>21</v>
      </c>
      <c r="B37" s="16">
        <v>38</v>
      </c>
      <c r="C37" s="13">
        <f t="shared" si="7"/>
        <v>5.702357925001989</v>
      </c>
      <c r="D37" s="16">
        <v>8</v>
      </c>
      <c r="E37" s="13">
        <f t="shared" si="8"/>
        <v>6.790364472813079</v>
      </c>
      <c r="F37" s="17">
        <v>7</v>
      </c>
      <c r="G37" s="13">
        <f t="shared" si="9"/>
        <v>7.09471443774388</v>
      </c>
      <c r="H37" s="16">
        <v>28</v>
      </c>
      <c r="I37" s="15">
        <f t="shared" si="10"/>
        <v>4.067810399357286</v>
      </c>
      <c r="J37" s="16">
        <v>1</v>
      </c>
      <c r="K37" s="15">
        <f t="shared" si="11"/>
        <v>0.8707994810035093</v>
      </c>
      <c r="L37" s="12">
        <v>0</v>
      </c>
      <c r="M37" s="15">
        <f t="shared" si="12"/>
        <v>0</v>
      </c>
      <c r="N37" s="32">
        <f>(C37-I37)/I37</f>
        <v>0.40182490459805154</v>
      </c>
      <c r="O37" s="34" t="s">
        <v>71</v>
      </c>
      <c r="P37" s="34" t="s">
        <v>71</v>
      </c>
    </row>
    <row r="38" spans="1:16" ht="22.5">
      <c r="A38" s="22" t="s">
        <v>22</v>
      </c>
      <c r="B38" s="16">
        <v>136</v>
      </c>
      <c r="C38" s="13">
        <f t="shared" si="7"/>
        <v>20.408438889480802</v>
      </c>
      <c r="D38" s="16">
        <v>2</v>
      </c>
      <c r="E38" s="13">
        <f t="shared" si="8"/>
        <v>1.6975911182032697</v>
      </c>
      <c r="F38" s="17">
        <v>2</v>
      </c>
      <c r="G38" s="13">
        <f t="shared" si="9"/>
        <v>2.027061267926823</v>
      </c>
      <c r="H38" s="16">
        <v>169</v>
      </c>
      <c r="I38" s="15">
        <f t="shared" si="10"/>
        <v>24.552141338977904</v>
      </c>
      <c r="J38" s="16">
        <v>5</v>
      </c>
      <c r="K38" s="15">
        <f t="shared" si="11"/>
        <v>4.353997405017546</v>
      </c>
      <c r="L38" s="17">
        <v>5</v>
      </c>
      <c r="M38" s="15">
        <f t="shared" si="12"/>
        <v>5.055969583286987</v>
      </c>
      <c r="N38" s="32">
        <f>(C38-I38)/I38</f>
        <v>-0.16877152963105266</v>
      </c>
      <c r="O38" s="34" t="s">
        <v>60</v>
      </c>
      <c r="P38" s="34" t="s">
        <v>60</v>
      </c>
    </row>
    <row r="39" spans="1:16" ht="15">
      <c r="A39" s="22" t="s">
        <v>23</v>
      </c>
      <c r="B39" s="12">
        <v>0</v>
      </c>
      <c r="C39" s="13">
        <f t="shared" si="7"/>
        <v>0</v>
      </c>
      <c r="D39" s="12">
        <v>0</v>
      </c>
      <c r="E39" s="13">
        <f t="shared" si="8"/>
        <v>0</v>
      </c>
      <c r="F39" s="12">
        <v>0</v>
      </c>
      <c r="G39" s="13">
        <f t="shared" si="9"/>
        <v>0</v>
      </c>
      <c r="H39" s="12">
        <v>0</v>
      </c>
      <c r="I39" s="15">
        <f t="shared" si="10"/>
        <v>0</v>
      </c>
      <c r="J39" s="12">
        <v>0</v>
      </c>
      <c r="K39" s="15">
        <f t="shared" si="11"/>
        <v>0</v>
      </c>
      <c r="L39" s="12">
        <v>0</v>
      </c>
      <c r="M39" s="15">
        <f t="shared" si="12"/>
        <v>0</v>
      </c>
      <c r="N39" s="32" t="s">
        <v>40</v>
      </c>
      <c r="O39" s="34" t="s">
        <v>40</v>
      </c>
      <c r="P39" s="34" t="s">
        <v>40</v>
      </c>
    </row>
    <row r="40" spans="1:16" ht="11.25" customHeight="1">
      <c r="A40" s="22" t="s">
        <v>24</v>
      </c>
      <c r="B40" s="12">
        <v>0</v>
      </c>
      <c r="C40" s="13">
        <f t="shared" si="7"/>
        <v>0</v>
      </c>
      <c r="D40" s="12">
        <v>0</v>
      </c>
      <c r="E40" s="13">
        <f t="shared" si="8"/>
        <v>0</v>
      </c>
      <c r="F40" s="12">
        <v>0</v>
      </c>
      <c r="G40" s="13">
        <f t="shared" si="9"/>
        <v>0</v>
      </c>
      <c r="H40" s="12">
        <v>0</v>
      </c>
      <c r="I40" s="15">
        <f t="shared" si="10"/>
        <v>0</v>
      </c>
      <c r="J40" s="12">
        <v>0</v>
      </c>
      <c r="K40" s="15">
        <f t="shared" si="11"/>
        <v>0</v>
      </c>
      <c r="L40" s="12">
        <v>0</v>
      </c>
      <c r="M40" s="15">
        <f t="shared" si="12"/>
        <v>0</v>
      </c>
      <c r="N40" s="32" t="s">
        <v>40</v>
      </c>
      <c r="O40" s="34" t="s">
        <v>40</v>
      </c>
      <c r="P40" s="34" t="s">
        <v>40</v>
      </c>
    </row>
    <row r="41" spans="1:16" ht="13.5" customHeight="1">
      <c r="A41" s="22" t="s">
        <v>25</v>
      </c>
      <c r="B41" s="12">
        <v>0</v>
      </c>
      <c r="C41" s="13">
        <f t="shared" si="7"/>
        <v>0</v>
      </c>
      <c r="D41" s="12">
        <v>0</v>
      </c>
      <c r="E41" s="13">
        <f t="shared" si="8"/>
        <v>0</v>
      </c>
      <c r="F41" s="12">
        <v>0</v>
      </c>
      <c r="G41" s="13">
        <f t="shared" si="9"/>
        <v>0</v>
      </c>
      <c r="H41" s="12">
        <v>0</v>
      </c>
      <c r="I41" s="15">
        <f t="shared" si="10"/>
        <v>0</v>
      </c>
      <c r="J41" s="12">
        <v>0</v>
      </c>
      <c r="K41" s="15">
        <f t="shared" si="11"/>
        <v>0</v>
      </c>
      <c r="L41" s="12">
        <v>0</v>
      </c>
      <c r="M41" s="15">
        <f t="shared" si="12"/>
        <v>0</v>
      </c>
      <c r="N41" s="18" t="s">
        <v>40</v>
      </c>
      <c r="O41" s="18" t="s">
        <v>40</v>
      </c>
      <c r="P41" s="18" t="s">
        <v>40</v>
      </c>
    </row>
    <row r="42" spans="1:16" ht="15">
      <c r="A42" s="22" t="s">
        <v>26</v>
      </c>
      <c r="B42" s="16">
        <v>335</v>
      </c>
      <c r="C42" s="13">
        <f t="shared" si="7"/>
        <v>50.27078697041227</v>
      </c>
      <c r="D42" s="16">
        <v>269</v>
      </c>
      <c r="E42" s="13">
        <f t="shared" si="8"/>
        <v>228.32600539833976</v>
      </c>
      <c r="F42" s="17">
        <v>251</v>
      </c>
      <c r="G42" s="13">
        <f t="shared" si="9"/>
        <v>254.3961891248163</v>
      </c>
      <c r="H42" s="16">
        <v>344</v>
      </c>
      <c r="I42" s="15">
        <f t="shared" si="10"/>
        <v>49.97595633496094</v>
      </c>
      <c r="J42" s="16">
        <v>211</v>
      </c>
      <c r="K42" s="21">
        <f t="shared" si="11"/>
        <v>183.73869049174047</v>
      </c>
      <c r="L42" s="17">
        <v>206</v>
      </c>
      <c r="M42" s="21">
        <f t="shared" si="12"/>
        <v>208.30594683142385</v>
      </c>
      <c r="N42" s="32">
        <f>(C42-I42)/I42</f>
        <v>0.005899449596826946</v>
      </c>
      <c r="O42" s="32">
        <f>(E42-K42)/K42</f>
        <v>0.24266698966488826</v>
      </c>
      <c r="P42" s="32">
        <f>(G42-M42)/M42</f>
        <v>0.22126224908351738</v>
      </c>
    </row>
    <row r="43" spans="1:16" ht="15" customHeight="1">
      <c r="A43" s="22" t="s">
        <v>51</v>
      </c>
      <c r="B43" s="16">
        <v>184</v>
      </c>
      <c r="C43" s="13">
        <f t="shared" si="7"/>
        <v>27.611417321062262</v>
      </c>
      <c r="D43" s="16">
        <v>18</v>
      </c>
      <c r="E43" s="13">
        <f t="shared" si="8"/>
        <v>15.278320063829426</v>
      </c>
      <c r="F43" s="17">
        <v>16</v>
      </c>
      <c r="G43" s="13">
        <f t="shared" si="9"/>
        <v>16.216490143414585</v>
      </c>
      <c r="H43" s="16">
        <v>142</v>
      </c>
      <c r="I43" s="15">
        <f t="shared" si="10"/>
        <v>20.629609882454808</v>
      </c>
      <c r="J43" s="16">
        <v>6</v>
      </c>
      <c r="K43" s="15">
        <f t="shared" si="11"/>
        <v>5.224796886021056</v>
      </c>
      <c r="L43" s="17">
        <v>6</v>
      </c>
      <c r="M43" s="15">
        <f t="shared" si="12"/>
        <v>6.067163499944384</v>
      </c>
      <c r="N43" s="32">
        <f aca="true" t="shared" si="13" ref="N43:N49">(C43-I43)/I43</f>
        <v>0.33843623211437374</v>
      </c>
      <c r="O43" s="18" t="s">
        <v>76</v>
      </c>
      <c r="P43" s="18" t="s">
        <v>75</v>
      </c>
    </row>
    <row r="44" spans="1:16" ht="22.5">
      <c r="A44" s="23" t="s">
        <v>38</v>
      </c>
      <c r="B44" s="16">
        <v>178</v>
      </c>
      <c r="C44" s="13">
        <f t="shared" si="7"/>
        <v>26.71104501711458</v>
      </c>
      <c r="D44" s="16">
        <v>16</v>
      </c>
      <c r="E44" s="13">
        <f t="shared" si="8"/>
        <v>13.580728945626158</v>
      </c>
      <c r="F44" s="17">
        <v>14</v>
      </c>
      <c r="G44" s="13">
        <f t="shared" si="9"/>
        <v>14.18942887548776</v>
      </c>
      <c r="H44" s="16">
        <v>140</v>
      </c>
      <c r="I44" s="15">
        <f t="shared" si="10"/>
        <v>20.33905199678643</v>
      </c>
      <c r="J44" s="16">
        <v>6</v>
      </c>
      <c r="K44" s="15">
        <f t="shared" si="11"/>
        <v>5.224796886021056</v>
      </c>
      <c r="L44" s="17">
        <v>6</v>
      </c>
      <c r="M44" s="15">
        <f t="shared" si="12"/>
        <v>6.067163499944384</v>
      </c>
      <c r="N44" s="32">
        <f t="shared" si="13"/>
        <v>0.3132885948339639</v>
      </c>
      <c r="O44" s="18" t="s">
        <v>75</v>
      </c>
      <c r="P44" s="18" t="s">
        <v>77</v>
      </c>
    </row>
    <row r="45" spans="1:16" ht="13.5" customHeight="1">
      <c r="A45" s="26" t="s">
        <v>52</v>
      </c>
      <c r="B45" s="16">
        <v>61</v>
      </c>
      <c r="C45" s="13">
        <f t="shared" si="7"/>
        <v>9.153785090134772</v>
      </c>
      <c r="D45" s="16">
        <v>1</v>
      </c>
      <c r="E45" s="13">
        <f t="shared" si="8"/>
        <v>0.8487955591016348</v>
      </c>
      <c r="F45" s="12">
        <v>0</v>
      </c>
      <c r="G45" s="13">
        <f t="shared" si="9"/>
        <v>0</v>
      </c>
      <c r="H45" s="16">
        <v>55</v>
      </c>
      <c r="I45" s="15">
        <f t="shared" si="10"/>
        <v>7.990341855880383</v>
      </c>
      <c r="J45" s="12">
        <v>0</v>
      </c>
      <c r="K45" s="15">
        <f t="shared" si="11"/>
        <v>0</v>
      </c>
      <c r="L45" s="12">
        <v>0</v>
      </c>
      <c r="M45" s="15">
        <f t="shared" si="12"/>
        <v>0</v>
      </c>
      <c r="N45" s="32">
        <f t="shared" si="13"/>
        <v>0.1456061899777377</v>
      </c>
      <c r="O45" s="34" t="s">
        <v>54</v>
      </c>
      <c r="P45" s="34" t="s">
        <v>40</v>
      </c>
    </row>
    <row r="46" spans="1:16" ht="22.5">
      <c r="A46" s="22" t="s">
        <v>39</v>
      </c>
      <c r="B46" s="16">
        <v>68</v>
      </c>
      <c r="C46" s="13">
        <f t="shared" si="7"/>
        <v>10.204219444740401</v>
      </c>
      <c r="D46" s="12">
        <v>0</v>
      </c>
      <c r="E46" s="13">
        <f t="shared" si="8"/>
        <v>0</v>
      </c>
      <c r="F46" s="12">
        <v>0</v>
      </c>
      <c r="G46" s="13">
        <f t="shared" si="9"/>
        <v>0</v>
      </c>
      <c r="H46" s="16">
        <v>81</v>
      </c>
      <c r="I46" s="15">
        <f t="shared" si="10"/>
        <v>11.767594369569292</v>
      </c>
      <c r="J46" s="16">
        <v>4</v>
      </c>
      <c r="K46" s="15">
        <f t="shared" si="11"/>
        <v>3.4831979240140374</v>
      </c>
      <c r="L46" s="17">
        <v>2</v>
      </c>
      <c r="M46" s="15">
        <f t="shared" si="12"/>
        <v>2.0223878333147947</v>
      </c>
      <c r="N46" s="32">
        <f t="shared" si="13"/>
        <v>-0.13285425004720924</v>
      </c>
      <c r="O46" s="34" t="s">
        <v>72</v>
      </c>
      <c r="P46" s="34" t="s">
        <v>55</v>
      </c>
    </row>
    <row r="47" spans="1:16" ht="12" customHeight="1">
      <c r="A47" s="22" t="s">
        <v>53</v>
      </c>
      <c r="B47" s="16">
        <v>126</v>
      </c>
      <c r="C47" s="13">
        <f t="shared" si="7"/>
        <v>18.90781838290133</v>
      </c>
      <c r="D47" s="16">
        <v>3</v>
      </c>
      <c r="E47" s="13">
        <f t="shared" si="8"/>
        <v>2.5463866773049046</v>
      </c>
      <c r="F47" s="12">
        <v>0</v>
      </c>
      <c r="G47" s="13">
        <f t="shared" si="9"/>
        <v>0</v>
      </c>
      <c r="H47" s="16">
        <v>125</v>
      </c>
      <c r="I47" s="15">
        <f t="shared" si="10"/>
        <v>18.159867854273596</v>
      </c>
      <c r="J47" s="16">
        <v>4</v>
      </c>
      <c r="K47" s="15">
        <f t="shared" si="11"/>
        <v>3.4831979240140374</v>
      </c>
      <c r="L47" s="17">
        <v>1</v>
      </c>
      <c r="M47" s="15">
        <f t="shared" si="12"/>
        <v>1.0111939166573973</v>
      </c>
      <c r="N47" s="32">
        <f t="shared" si="13"/>
        <v>0.04118700282566849</v>
      </c>
      <c r="O47" s="34" t="s">
        <v>57</v>
      </c>
      <c r="P47" s="34" t="s">
        <v>57</v>
      </c>
    </row>
    <row r="48" spans="1:16" ht="22.5">
      <c r="A48" s="22" t="s">
        <v>27</v>
      </c>
      <c r="B48" s="16">
        <v>3</v>
      </c>
      <c r="C48" s="13">
        <f t="shared" si="7"/>
        <v>0.4501861519738412</v>
      </c>
      <c r="D48" s="12">
        <v>0</v>
      </c>
      <c r="E48" s="13">
        <f t="shared" si="8"/>
        <v>0</v>
      </c>
      <c r="F48" s="12">
        <v>0</v>
      </c>
      <c r="G48" s="13">
        <f t="shared" si="9"/>
        <v>0</v>
      </c>
      <c r="H48" s="12">
        <v>0</v>
      </c>
      <c r="I48" s="15">
        <f t="shared" si="10"/>
        <v>0</v>
      </c>
      <c r="J48" s="12">
        <v>0</v>
      </c>
      <c r="K48" s="15">
        <f t="shared" si="11"/>
        <v>0</v>
      </c>
      <c r="L48" s="12">
        <v>0</v>
      </c>
      <c r="M48" s="15">
        <f t="shared" si="12"/>
        <v>0</v>
      </c>
      <c r="N48" s="18" t="s">
        <v>70</v>
      </c>
      <c r="O48" s="18" t="s">
        <v>40</v>
      </c>
      <c r="P48" s="18" t="s">
        <v>40</v>
      </c>
    </row>
    <row r="49" spans="1:16" ht="38.25" customHeight="1">
      <c r="A49" s="22" t="s">
        <v>28</v>
      </c>
      <c r="B49" s="16">
        <v>135</v>
      </c>
      <c r="C49" s="13">
        <f t="shared" si="7"/>
        <v>20.258376838822855</v>
      </c>
      <c r="D49" s="12">
        <v>0</v>
      </c>
      <c r="E49" s="13">
        <f t="shared" si="8"/>
        <v>0</v>
      </c>
      <c r="F49" s="12">
        <v>0</v>
      </c>
      <c r="G49" s="13">
        <f t="shared" si="9"/>
        <v>0</v>
      </c>
      <c r="H49" s="16">
        <v>119</v>
      </c>
      <c r="I49" s="15">
        <f t="shared" si="10"/>
        <v>17.288194197268464</v>
      </c>
      <c r="J49" s="16">
        <v>2</v>
      </c>
      <c r="K49" s="15">
        <f t="shared" si="11"/>
        <v>1.7415989620070187</v>
      </c>
      <c r="L49" s="17">
        <v>1</v>
      </c>
      <c r="M49" s="15">
        <f t="shared" si="12"/>
        <v>1.0111939166573973</v>
      </c>
      <c r="N49" s="32">
        <f t="shared" si="13"/>
        <v>0.1718040998188047</v>
      </c>
      <c r="O49" s="34" t="s">
        <v>55</v>
      </c>
      <c r="P49" s="34" t="s">
        <v>57</v>
      </c>
    </row>
    <row r="50" spans="1:16" ht="34.5" customHeight="1">
      <c r="A50" s="22" t="s">
        <v>29</v>
      </c>
      <c r="B50" s="27">
        <v>144330</v>
      </c>
      <c r="C50" s="28">
        <f t="shared" si="7"/>
        <v>21658.4557714615</v>
      </c>
      <c r="D50" s="27">
        <v>109472</v>
      </c>
      <c r="E50" s="28">
        <f t="shared" si="8"/>
        <v>92919.34744597417</v>
      </c>
      <c r="F50" s="27">
        <v>101230</v>
      </c>
      <c r="G50" s="28">
        <f t="shared" si="9"/>
        <v>102599.70607611614</v>
      </c>
      <c r="H50" s="27">
        <v>173112</v>
      </c>
      <c r="I50" s="28">
        <f t="shared" si="10"/>
        <v>25149.52835191209</v>
      </c>
      <c r="J50" s="27">
        <v>124611</v>
      </c>
      <c r="K50" s="28">
        <f t="shared" si="11"/>
        <v>108511.1941273283</v>
      </c>
      <c r="L50" s="27">
        <v>114269</v>
      </c>
      <c r="M50" s="28">
        <f t="shared" si="12"/>
        <v>115548.11766252414</v>
      </c>
      <c r="N50" s="32">
        <f>(C50-I50)/I50</f>
        <v>-0.13881264616977068</v>
      </c>
      <c r="O50" s="32">
        <f>(E50-K50)/K50</f>
        <v>-0.14368883143114689</v>
      </c>
      <c r="P50" s="32">
        <f>(G50-M50)/M50</f>
        <v>-0.112060774752089</v>
      </c>
    </row>
    <row r="51" spans="1:16" ht="14.25" customHeight="1">
      <c r="A51" s="22" t="s">
        <v>30</v>
      </c>
      <c r="B51" s="16">
        <v>34</v>
      </c>
      <c r="C51" s="13">
        <f t="shared" si="7"/>
        <v>5.1021097223702006</v>
      </c>
      <c r="D51" s="16">
        <v>15</v>
      </c>
      <c r="E51" s="13">
        <f t="shared" si="8"/>
        <v>12.731933386524522</v>
      </c>
      <c r="F51" s="17">
        <v>15</v>
      </c>
      <c r="G51" s="13">
        <f t="shared" si="9"/>
        <v>15.202959509451173</v>
      </c>
      <c r="H51" s="16">
        <v>614</v>
      </c>
      <c r="I51" s="15">
        <f t="shared" si="10"/>
        <v>89.20127090019191</v>
      </c>
      <c r="J51" s="16">
        <v>246</v>
      </c>
      <c r="K51" s="15">
        <f t="shared" si="11"/>
        <v>214.2166723268633</v>
      </c>
      <c r="L51" s="17">
        <v>202</v>
      </c>
      <c r="M51" s="15">
        <f t="shared" si="12"/>
        <v>204.26117116479426</v>
      </c>
      <c r="N51" s="18" t="s">
        <v>64</v>
      </c>
      <c r="O51" s="18" t="s">
        <v>65</v>
      </c>
      <c r="P51" s="18" t="s">
        <v>66</v>
      </c>
    </row>
    <row r="52" spans="1:16" ht="12.75" customHeight="1">
      <c r="A52" s="6" t="s">
        <v>62</v>
      </c>
      <c r="B52" s="12">
        <v>801</v>
      </c>
      <c r="C52" s="13">
        <f>B52*100/666.391</f>
        <v>120.1997025770156</v>
      </c>
      <c r="D52" s="19">
        <v>309</v>
      </c>
      <c r="E52" s="13">
        <f>D52*100/117.814</f>
        <v>262.27782776240514</v>
      </c>
      <c r="F52" s="14">
        <v>292</v>
      </c>
      <c r="G52" s="13">
        <f>F52*100/98.665</f>
        <v>295.95094511731617</v>
      </c>
      <c r="H52" s="16">
        <v>713</v>
      </c>
      <c r="I52" s="15">
        <f>H52*100/688.331</f>
        <v>103.58388624077661</v>
      </c>
      <c r="J52" s="20">
        <v>265</v>
      </c>
      <c r="K52" s="21">
        <f>J52*100/114.837</f>
        <v>230.76186246592997</v>
      </c>
      <c r="L52" s="17">
        <v>253</v>
      </c>
      <c r="M52" s="21">
        <f>L52*100/98.893</f>
        <v>255.83206091432154</v>
      </c>
      <c r="N52" s="32">
        <f>(C52-I52)/I52</f>
        <v>0.1604092773427731</v>
      </c>
      <c r="O52" s="32">
        <f>(E52-K52)/K52</f>
        <v>0.1365735436509932</v>
      </c>
      <c r="P52" s="32">
        <f>(G52-M52)/M52</f>
        <v>0.15681726543425878</v>
      </c>
    </row>
    <row r="53" spans="1:16" ht="12" customHeight="1">
      <c r="A53" s="22" t="s">
        <v>31</v>
      </c>
      <c r="B53" s="12">
        <v>0</v>
      </c>
      <c r="C53" s="13">
        <f>B53*100/666.391</f>
        <v>0</v>
      </c>
      <c r="D53" s="12">
        <v>0</v>
      </c>
      <c r="E53" s="13">
        <f>D53*100/117.814</f>
        <v>0</v>
      </c>
      <c r="F53" s="12">
        <v>0</v>
      </c>
      <c r="G53" s="13">
        <f>F53*100/98.665</f>
        <v>0</v>
      </c>
      <c r="H53" s="12">
        <v>0</v>
      </c>
      <c r="I53" s="15">
        <f>H53*100/688.331</f>
        <v>0</v>
      </c>
      <c r="J53" s="12">
        <v>0</v>
      </c>
      <c r="K53" s="15">
        <f>J53*100/114.837</f>
        <v>0</v>
      </c>
      <c r="L53" s="12">
        <v>0</v>
      </c>
      <c r="M53" s="15">
        <f>L53*100/98.893</f>
        <v>0</v>
      </c>
      <c r="N53" s="18" t="s">
        <v>40</v>
      </c>
      <c r="O53" s="18" t="s">
        <v>40</v>
      </c>
      <c r="P53" s="18" t="s">
        <v>40</v>
      </c>
    </row>
    <row r="54" spans="1:16" ht="11.25" customHeight="1">
      <c r="A54" s="22" t="s">
        <v>33</v>
      </c>
      <c r="B54" s="12">
        <v>0</v>
      </c>
      <c r="C54" s="13">
        <f>B54*100/666.391</f>
        <v>0</v>
      </c>
      <c r="D54" s="12">
        <v>0</v>
      </c>
      <c r="E54" s="13">
        <f>D54*100/117.814</f>
        <v>0</v>
      </c>
      <c r="F54" s="12">
        <v>0</v>
      </c>
      <c r="G54" s="13">
        <f>F54*100/98.665</f>
        <v>0</v>
      </c>
      <c r="H54" s="12">
        <v>0</v>
      </c>
      <c r="I54" s="15">
        <f>H54*100/688.331</f>
        <v>0</v>
      </c>
      <c r="J54" s="12">
        <v>0</v>
      </c>
      <c r="K54" s="15">
        <f>J54*100/114.837</f>
        <v>0</v>
      </c>
      <c r="L54" s="12">
        <v>0</v>
      </c>
      <c r="M54" s="15">
        <f>L54*100/98.893</f>
        <v>0</v>
      </c>
      <c r="N54" s="18" t="s">
        <v>40</v>
      </c>
      <c r="O54" s="18" t="s">
        <v>40</v>
      </c>
      <c r="P54" s="18" t="s">
        <v>40</v>
      </c>
    </row>
    <row r="55" spans="1:16" ht="12" customHeight="1">
      <c r="A55" s="22" t="s">
        <v>32</v>
      </c>
      <c r="B55" s="12">
        <v>0</v>
      </c>
      <c r="C55" s="13">
        <f>B55*100/666.391</f>
        <v>0</v>
      </c>
      <c r="D55" s="12">
        <v>0</v>
      </c>
      <c r="E55" s="13">
        <f>D55*100/117.814</f>
        <v>0</v>
      </c>
      <c r="F55" s="12">
        <v>0</v>
      </c>
      <c r="G55" s="13">
        <f>F55*100/98.665</f>
        <v>0</v>
      </c>
      <c r="H55" s="16">
        <v>1</v>
      </c>
      <c r="I55" s="15">
        <f>H55*100/688.331</f>
        <v>0.14527894283418877</v>
      </c>
      <c r="J55" s="16">
        <v>1</v>
      </c>
      <c r="K55" s="15">
        <f>J55*100/114.837</f>
        <v>0.8707994810035093</v>
      </c>
      <c r="L55" s="17">
        <v>1</v>
      </c>
      <c r="M55" s="15">
        <f>L55*100/98.893</f>
        <v>1.0111939166573973</v>
      </c>
      <c r="N55" s="18" t="s">
        <v>57</v>
      </c>
      <c r="O55" s="18" t="s">
        <v>73</v>
      </c>
      <c r="P55" s="18" t="s">
        <v>57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P1"/>
    <mergeCell ref="A2:A3"/>
    <mergeCell ref="H2:M2"/>
    <mergeCell ref="B2:G2"/>
    <mergeCell ref="N2:P2"/>
  </mergeCells>
  <printOptions/>
  <pageMargins left="0" right="0" top="0.1968503937007874" bottom="0.1968503937007874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RosPotrebNadzor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S_EPD</cp:lastModifiedBy>
  <cp:lastPrinted>2012-10-16T08:34:19Z</cp:lastPrinted>
  <dcterms:created xsi:type="dcterms:W3CDTF">2008-02-19T06:47:57Z</dcterms:created>
  <dcterms:modified xsi:type="dcterms:W3CDTF">2012-10-16T08:34:38Z</dcterms:modified>
  <cp:category/>
  <cp:version/>
  <cp:contentType/>
  <cp:contentStatus/>
</cp:coreProperties>
</file>