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8" activeTab="0"/>
  </bookViews>
  <sheets>
    <sheet name="сан_хим" sheetId="1" r:id="rId1"/>
  </sheets>
  <definedNames>
    <definedName name="Excel_BuiltIn_Print_Area_2">'сан_хим'!$5:$65518</definedName>
  </definedNames>
  <calcPr fullCalcOnLoad="1"/>
</workbook>
</file>

<file path=xl/sharedStrings.xml><?xml version="1.0" encoding="utf-8"?>
<sst xmlns="http://schemas.openxmlformats.org/spreadsheetml/2006/main" count="905" uniqueCount="585">
  <si>
    <t xml:space="preserve">                    УТВЕРЖДАЮ</t>
  </si>
  <si>
    <t>Приказом по ФГУЗу  №71 от 30 июня 2009г.</t>
  </si>
  <si>
    <t xml:space="preserve">                                        ПРЕЙСКУРАНТ</t>
  </si>
  <si>
    <t>№ п/п</t>
  </si>
  <si>
    <t>Наименование исследований</t>
  </si>
  <si>
    <t>Время выполнения анализа, час</t>
  </si>
  <si>
    <t>Стоимость 1 часа</t>
  </si>
  <si>
    <t>Заработная плата</t>
  </si>
  <si>
    <t>Начисления на з/п 26.2%</t>
  </si>
  <si>
    <t>Сумма материальных затрат</t>
  </si>
  <si>
    <t xml:space="preserve">Накладные расходы </t>
  </si>
  <si>
    <t>Амортизация оборудования</t>
  </si>
  <si>
    <t>Себестоимость 1 анализа</t>
  </si>
  <si>
    <t>Прибыль 10%</t>
  </si>
  <si>
    <t>Цена</t>
  </si>
  <si>
    <t>НДС 18%</t>
  </si>
  <si>
    <t>Цена с учетом НДС</t>
  </si>
  <si>
    <t>действ  цены</t>
  </si>
  <si>
    <t>% повыш</t>
  </si>
  <si>
    <t>1.</t>
  </si>
  <si>
    <t>Санитарно-химические исследования атмосферного воздуха, воды, почвы, пищевых продуктов и пр.</t>
  </si>
  <si>
    <t>1.1.</t>
  </si>
  <si>
    <t>Исследования воздуха  рабочей  зоны на 1-м  рабочем  месте ( 1 исследование )</t>
  </si>
  <si>
    <t>1.1.1.</t>
  </si>
  <si>
    <t>Пыль</t>
  </si>
  <si>
    <t>1.1.2.</t>
  </si>
  <si>
    <t>Аэрозоли металлов</t>
  </si>
  <si>
    <t>1.1.3.</t>
  </si>
  <si>
    <t>Газы(фотометрический  метод)</t>
  </si>
  <si>
    <t>1.1.3.1.</t>
  </si>
  <si>
    <t>газохроматографические исследования 1-ой  пробы на предельные, непредельные  углеводороды</t>
  </si>
  <si>
    <t>1.1.3.2.</t>
  </si>
  <si>
    <t>газохроматографические исследования 1-ой пробы на ароматические  углеводороды</t>
  </si>
  <si>
    <t>1.1.3.3.</t>
  </si>
  <si>
    <t>растворители( фотометрический  метод)</t>
  </si>
  <si>
    <t>1.1.3.4.</t>
  </si>
  <si>
    <t>анализ газа на газоанализаторе</t>
  </si>
  <si>
    <t>1.1.3.5.</t>
  </si>
  <si>
    <t>анализ газа с помощью  ИТ(индикаторные  трубки)</t>
  </si>
  <si>
    <t>1.1.4.</t>
  </si>
  <si>
    <t xml:space="preserve">Определение" бенз(а)пирена </t>
  </si>
  <si>
    <t>1.2.</t>
  </si>
  <si>
    <t>Исследования воздуха  закрытых  помещений</t>
  </si>
  <si>
    <t>1.2.1.</t>
  </si>
  <si>
    <t>1.2.2.</t>
  </si>
  <si>
    <t>Газохроматографические исследования 1-ой  пробы на предельные, непредельные  углеводороды</t>
  </si>
  <si>
    <t>1.2.3.</t>
  </si>
  <si>
    <t>Газохроматографические исследования 1-ой пробы на ароматические  углеводороды</t>
  </si>
  <si>
    <t>1.2.4.</t>
  </si>
  <si>
    <t>1.3.</t>
  </si>
  <si>
    <r>
      <t xml:space="preserve">Исследование атмосферного воздуха  </t>
    </r>
    <r>
      <rPr>
        <sz val="10"/>
        <rFont val="Arial Cyr"/>
        <family val="2"/>
      </rPr>
      <t>(одно  исследование)</t>
    </r>
  </si>
  <si>
    <t>1.3.1.</t>
  </si>
  <si>
    <t>1.3.2.</t>
  </si>
  <si>
    <t>1.3.3.</t>
  </si>
  <si>
    <t>1.3.4.</t>
  </si>
  <si>
    <t>1.3.5.</t>
  </si>
  <si>
    <t>1.3.6.</t>
  </si>
  <si>
    <t>1.3.7.</t>
  </si>
  <si>
    <t>1.4.</t>
  </si>
  <si>
    <t>Исследования пищевых продуктов</t>
  </si>
  <si>
    <t xml:space="preserve"> </t>
  </si>
  <si>
    <t>1.4.1.</t>
  </si>
  <si>
    <t>Органолептические показатели всех пищевых продуктов</t>
  </si>
  <si>
    <t>1.4.2.</t>
  </si>
  <si>
    <t>Определение кислотности титрометрическим методом</t>
  </si>
  <si>
    <t>1.4.3.</t>
  </si>
  <si>
    <t>Определение перекисного числа и кислотного числа в масле (спирт, эфир)</t>
  </si>
  <si>
    <t>1.4.4.</t>
  </si>
  <si>
    <t>Определение содержания поваренной соли в пищевых продуктах</t>
  </si>
  <si>
    <t>1.4.5.</t>
  </si>
  <si>
    <t>определение йода в поваренной соли титрометрическим методом</t>
  </si>
  <si>
    <t>1.4.6.</t>
  </si>
  <si>
    <t xml:space="preserve">Определение ртути атомноабсорбционным методом «холодного пара» </t>
  </si>
  <si>
    <t>1.4.7.</t>
  </si>
  <si>
    <t>Определение микотоксинов</t>
  </si>
  <si>
    <t>1.4.7.1.</t>
  </si>
  <si>
    <t>афлатоксин В1</t>
  </si>
  <si>
    <t>1.4.7.2.</t>
  </si>
  <si>
    <t>афлатоксин М1</t>
  </si>
  <si>
    <t>1.4.7.3.</t>
  </si>
  <si>
    <t>дезоксиниваленол</t>
  </si>
  <si>
    <t>1.4.7.4.</t>
  </si>
  <si>
    <t>Т 2-токсин</t>
  </si>
  <si>
    <t>1.4.7.5.</t>
  </si>
  <si>
    <t>охратоксин А</t>
  </si>
  <si>
    <t>1.4.7.6.</t>
  </si>
  <si>
    <t>зеараленон</t>
  </si>
  <si>
    <t>1.4.7.7.</t>
  </si>
  <si>
    <t>патулин</t>
  </si>
  <si>
    <t>1.4.7.8.</t>
  </si>
  <si>
    <t>определение гистамина в пищевых продуктах</t>
  </si>
  <si>
    <t>1.4.7.9.</t>
  </si>
  <si>
    <t>определение содержания антиоксидантов (суммарное)в пищевых продуктах</t>
  </si>
  <si>
    <t>1.4.7.10.</t>
  </si>
  <si>
    <t>определение  консервантов( бензойная кислота,сорбиновая кислота)</t>
  </si>
  <si>
    <t>1.4.7.11.</t>
  </si>
  <si>
    <t>определение качества продуктов люминесцентным методом ( подлинность меда,масла слив.,и др.)</t>
  </si>
  <si>
    <t>1.4.7.12.</t>
  </si>
  <si>
    <t>определение токсичных элементов  (медь, свинец, кадмий, цинк, железо, никель и др.) каждого  атомно-абсорбционным методом в пищевых продуктах</t>
  </si>
  <si>
    <t>1.4.7.13</t>
  </si>
  <si>
    <t>определение токсичных элементов  ( свинец, кадмий, мышьяк,железо,медь) каждого атомно-абсорбционным методом в алкогольной  продукции</t>
  </si>
  <si>
    <t>1.4.8.</t>
  </si>
  <si>
    <t>Определение нитратов   потенциометрическим методом (овощах,плодах,бахчевых)</t>
  </si>
  <si>
    <t>1.4.9.</t>
  </si>
  <si>
    <t xml:space="preserve">Определение нитритов в колбасных изделиях </t>
  </si>
  <si>
    <t>1.4.10.</t>
  </si>
  <si>
    <t>Определение качества термической обработки мясных и рыбных изделий с помощью индикаторных бумажек</t>
  </si>
  <si>
    <t>1.4.11.</t>
  </si>
  <si>
    <t>Определение качества молочных продуктов</t>
  </si>
  <si>
    <t>1.4.11.1</t>
  </si>
  <si>
    <t>содержание соды</t>
  </si>
  <si>
    <t>1.4.11.2</t>
  </si>
  <si>
    <t>определение жира</t>
  </si>
  <si>
    <t>1.4.11.3</t>
  </si>
  <si>
    <t>определение чистоты</t>
  </si>
  <si>
    <t>1.4.11.4</t>
  </si>
  <si>
    <t>определение эффективности пастеризации</t>
  </si>
  <si>
    <t>1.4.11.5</t>
  </si>
  <si>
    <t>определение плотности</t>
  </si>
  <si>
    <t>1.4.11.6.</t>
  </si>
  <si>
    <t>определение кислотности</t>
  </si>
  <si>
    <t>1.4.12.</t>
  </si>
  <si>
    <t>Исследование молока на анализаторе Лактан1-4 ( экспресс анализ: белок,жир, СОМО, плотность, добавлен.вода)</t>
  </si>
  <si>
    <t>1.4.13</t>
  </si>
  <si>
    <t>Определение степени термического окисления фритюрного жира</t>
  </si>
  <si>
    <t>1.4.14</t>
  </si>
  <si>
    <t>Определение жира при определении калорийности блюд по Гербергу</t>
  </si>
  <si>
    <t>1.4.15.</t>
  </si>
  <si>
    <t>Определение качества хлебобулочных изделий</t>
  </si>
  <si>
    <t>1.4.15.1</t>
  </si>
  <si>
    <t>определение пористости хлеба</t>
  </si>
  <si>
    <t>1.4.15.2</t>
  </si>
  <si>
    <t>определение сухих веществ (влажность)</t>
  </si>
  <si>
    <t>1.4.15.3</t>
  </si>
  <si>
    <t>определение жира в хлебе</t>
  </si>
  <si>
    <t>1.4.16.</t>
  </si>
  <si>
    <t>Определение сухих веществ в консервированной продукции</t>
  </si>
  <si>
    <t>1.4.17.</t>
  </si>
  <si>
    <t>Определение сухих веществ при определении калорийности в напитках</t>
  </si>
  <si>
    <t>1.4.18.</t>
  </si>
  <si>
    <t xml:space="preserve"> Определение сухих веществ в молочных продуктах</t>
  </si>
  <si>
    <t>1.4.19.</t>
  </si>
  <si>
    <t>Определение сухих веществ в рыбных, кондитерских изделиях, орехах, сахаре, сухофруктах, конфетах, печенье и др.</t>
  </si>
  <si>
    <t>1.4.20.</t>
  </si>
  <si>
    <t>Определение влажности в мясных изделиях, влаги в жирах и др.</t>
  </si>
  <si>
    <t>1.4.21.</t>
  </si>
  <si>
    <t>Определение белка при исследовании калорийности</t>
  </si>
  <si>
    <t>1.4.22.</t>
  </si>
  <si>
    <t>Определение свежести мяса (сероводорода, аммиака)</t>
  </si>
  <si>
    <t>1.4.23.</t>
  </si>
  <si>
    <t>Определение сахара в кондитерских изделиях</t>
  </si>
  <si>
    <t>1.4.24.</t>
  </si>
  <si>
    <t>Определение этилового спирта,  щелочей (по каждой позиции)</t>
  </si>
  <si>
    <t>1.4.25.</t>
  </si>
  <si>
    <t>Определение этилового спирта в пиве</t>
  </si>
  <si>
    <t>1.4.26.</t>
  </si>
  <si>
    <t>Определение показателя-цвет в пиве  колориметрическим методом</t>
  </si>
  <si>
    <t>1.4.27.</t>
  </si>
  <si>
    <t>Определение метилового спирта</t>
  </si>
  <si>
    <t>1.4.28.</t>
  </si>
  <si>
    <t>Определение крахмала в колбасных изделиях</t>
  </si>
  <si>
    <t>1.4.29.</t>
  </si>
  <si>
    <t>Определение диастазного числа в меде</t>
  </si>
  <si>
    <t>1.4.30.</t>
  </si>
  <si>
    <t>Определение оксиметил фурфурола</t>
  </si>
  <si>
    <t>1.4.30.1.</t>
  </si>
  <si>
    <t>качественный анализ</t>
  </si>
  <si>
    <t>1.4.30.2.</t>
  </si>
  <si>
    <t>количественный анализ</t>
  </si>
  <si>
    <t>1.4.31.</t>
  </si>
  <si>
    <t>Определение красителей</t>
  </si>
  <si>
    <t>1.4.32.</t>
  </si>
  <si>
    <t>Определение золы</t>
  </si>
  <si>
    <t>1.4.33.</t>
  </si>
  <si>
    <t>Определение амбарных вредителей</t>
  </si>
  <si>
    <t>1.4.34.</t>
  </si>
  <si>
    <t>Определение металлопримесей</t>
  </si>
  <si>
    <t>1.4.35.</t>
  </si>
  <si>
    <t>Определение качества клейковины</t>
  </si>
  <si>
    <t>1.4.36.</t>
  </si>
  <si>
    <t>Определение показателей качества муки</t>
  </si>
  <si>
    <t>1.4.36.1.</t>
  </si>
  <si>
    <t>Определение числа падения</t>
  </si>
  <si>
    <t>1.4.36.2.</t>
  </si>
  <si>
    <t>Определение белизны</t>
  </si>
  <si>
    <t>1.4.36.3.</t>
  </si>
  <si>
    <t>Определение крупности помола</t>
  </si>
  <si>
    <t>14.36.4.</t>
  </si>
  <si>
    <t>Определение качества сырой клейковины в условных единицах прибора ИДК</t>
  </si>
  <si>
    <t>1.4.37.</t>
  </si>
  <si>
    <t>Определение "картофельной болезни" хлеба в готовых хлебобулочных изделиях</t>
  </si>
  <si>
    <t>1.4.38.</t>
  </si>
  <si>
    <t>Определение"картофельной болезни"хлеба. Пробная лабораторная выпечка</t>
  </si>
  <si>
    <t>1.4.39.</t>
  </si>
  <si>
    <t>Определение свинца, кадмия, мышьяка, йода  вольтамперометрическим методом</t>
  </si>
  <si>
    <t>1.4.40.</t>
  </si>
  <si>
    <r>
      <t>Определение содержания витаминов В</t>
    </r>
    <r>
      <rPr>
        <i/>
        <sz val="8"/>
        <rFont val="Arial Cyr"/>
        <family val="2"/>
      </rPr>
      <t>1</t>
    </r>
    <r>
      <rPr>
        <i/>
        <sz val="10"/>
        <rFont val="Arial Cyr"/>
        <family val="2"/>
      </rPr>
      <t xml:space="preserve"> и В</t>
    </r>
    <r>
      <rPr>
        <i/>
        <sz val="8"/>
        <rFont val="Arial Cyr"/>
        <family val="2"/>
      </rPr>
      <t xml:space="preserve">2 </t>
    </r>
    <r>
      <rPr>
        <i/>
        <sz val="10"/>
        <rFont val="Arial Cyr"/>
        <family val="2"/>
      </rPr>
      <t>в пищевых продуктах  и БАД</t>
    </r>
  </si>
  <si>
    <t>1.4.40.1.</t>
  </si>
  <si>
    <t>Пробоподготовка</t>
  </si>
  <si>
    <t>1.4.40.2.</t>
  </si>
  <si>
    <r>
      <t>Определение витамина В</t>
    </r>
    <r>
      <rPr>
        <i/>
        <sz val="8"/>
        <rFont val="Arial Cyr"/>
        <family val="2"/>
      </rPr>
      <t>1</t>
    </r>
  </si>
  <si>
    <t>1.4.40.3.</t>
  </si>
  <si>
    <r>
      <t>Определение витамина В</t>
    </r>
    <r>
      <rPr>
        <i/>
        <sz val="8"/>
        <rFont val="Arial Cyr"/>
        <family val="2"/>
      </rPr>
      <t>2</t>
    </r>
  </si>
  <si>
    <t>1.4.41.</t>
  </si>
  <si>
    <r>
      <t>Определение содержания витаминов А и Е</t>
    </r>
    <r>
      <rPr>
        <i/>
        <sz val="8"/>
        <rFont val="Arial Cyr"/>
        <family val="2"/>
      </rPr>
      <t xml:space="preserve"> </t>
    </r>
    <r>
      <rPr>
        <i/>
        <sz val="10"/>
        <rFont val="Arial Cyr"/>
        <family val="2"/>
      </rPr>
      <t>в пищевых продуктах и БАД</t>
    </r>
  </si>
  <si>
    <t>1.4.41.1.</t>
  </si>
  <si>
    <t>1.4.41.2.</t>
  </si>
  <si>
    <t>Опреление витамина Е</t>
  </si>
  <si>
    <t>1.4.41.3.</t>
  </si>
  <si>
    <t>Опреление витамина А</t>
  </si>
  <si>
    <t>1.4.41.4.</t>
  </si>
  <si>
    <t>Опреление витаминов А и Е</t>
  </si>
  <si>
    <t>1.4.42.</t>
  </si>
  <si>
    <t>Определение витамина "С" тетрометрическим методом</t>
  </si>
  <si>
    <t>1.4.43.</t>
  </si>
  <si>
    <t>Обнаружение,идентификация и определение остаточных количеств левомицетина в молочных продуктах</t>
  </si>
  <si>
    <t>1.4.44.</t>
  </si>
  <si>
    <t>Обнаружение,идентификация и определение остаточных количеств левомицетина в мясных продуктах</t>
  </si>
  <si>
    <t>1.4.45.</t>
  </si>
  <si>
    <t>Определение" бенз(а)пирена в пищевых продуктах</t>
  </si>
  <si>
    <t>1.4.46.</t>
  </si>
  <si>
    <t>Определение  нитрозаминов в пищевых продуктах</t>
  </si>
  <si>
    <t>1.4.47.</t>
  </si>
  <si>
    <t>Определение  рН в консервах,соках и другой продукции</t>
  </si>
  <si>
    <t>1.4.48.</t>
  </si>
  <si>
    <t>Определение  полихлорированных  бифенилов (ПХБ)  в пищевых продуктах</t>
  </si>
  <si>
    <t>1.5.</t>
  </si>
  <si>
    <t>Санитарно-химические исследования методом газовой хроматографии</t>
  </si>
  <si>
    <t>1.5.1.</t>
  </si>
  <si>
    <t xml:space="preserve">Исследование водки, спирта на содержание микропримесей </t>
  </si>
  <si>
    <t>1.5.2.</t>
  </si>
  <si>
    <t xml:space="preserve">Исследование алкогольной продукции на подлинность </t>
  </si>
  <si>
    <t>1.6.</t>
  </si>
  <si>
    <t>Исследование питьевой воды</t>
  </si>
  <si>
    <t>1.6.1.</t>
  </si>
  <si>
    <t>Определение запаха ГОСТ 3351-74</t>
  </si>
  <si>
    <t>1.6.2.</t>
  </si>
  <si>
    <t>Определение вкуса ГОСТ 3351-74</t>
  </si>
  <si>
    <t>1.6.3.</t>
  </si>
  <si>
    <t>Определение цветности ГОСТ 3351-74</t>
  </si>
  <si>
    <t>1.6.4.</t>
  </si>
  <si>
    <t>Определение мутности ГОСТ 3351-74</t>
  </si>
  <si>
    <t>1.6.5.</t>
  </si>
  <si>
    <t xml:space="preserve">Определение щелочности ГОСТ 3687-74 </t>
  </si>
  <si>
    <t>1.6.6.</t>
  </si>
  <si>
    <t>Определение активной реакции рН</t>
  </si>
  <si>
    <t>1.6.7.</t>
  </si>
  <si>
    <t>Определение сухого остатка ГОСТ 18164-72</t>
  </si>
  <si>
    <t>1.6.8.</t>
  </si>
  <si>
    <t>Определение содержания остаточного хлора ГОСТ 18190-72</t>
  </si>
  <si>
    <t>1.6.9.</t>
  </si>
  <si>
    <t>Определение жесткости ГОСТ 4151-72</t>
  </si>
  <si>
    <t>1.6.10.</t>
  </si>
  <si>
    <t>Определение фтора ГОСТ 4151-72</t>
  </si>
  <si>
    <t>1.6.11.</t>
  </si>
  <si>
    <t>Определение алюминия ГОСТ 18165-89</t>
  </si>
  <si>
    <t>1.6.12.</t>
  </si>
  <si>
    <t>Определение общего железа ГОСТ 4011-72</t>
  </si>
  <si>
    <t>1.6.13.</t>
  </si>
  <si>
    <t>Определение солей тяжелых металлов (медь, свинец, кадмий, цинк, никель, железо, марганец, кобальт, мышьяк, серебро, молибден, барий, хром, олово,висмут,сурьма) каждого металла</t>
  </si>
  <si>
    <t>1.6.14.</t>
  </si>
  <si>
    <t>Определение кальция ГОСТ 3688-47</t>
  </si>
  <si>
    <t>1.6.15.</t>
  </si>
  <si>
    <t>Определение азота аммиака ГОСТ 4192-82</t>
  </si>
  <si>
    <t>1.6.16.</t>
  </si>
  <si>
    <t>Определение нитритов ГОСТ 4192-82</t>
  </si>
  <si>
    <t>1.6.17.</t>
  </si>
  <si>
    <t>Определение нитратов ГОСТ 18826-73</t>
  </si>
  <si>
    <t>1.6.18.</t>
  </si>
  <si>
    <t>Определение хлоридов тированием с азотным серебром ГОСТ 4245-72</t>
  </si>
  <si>
    <t>1.6.19.</t>
  </si>
  <si>
    <t>Определение сульфатов ГОСТ 4389-72</t>
  </si>
  <si>
    <t>1.6.20.</t>
  </si>
  <si>
    <t>Определение ртути в воде</t>
  </si>
  <si>
    <t>1.6.21</t>
  </si>
  <si>
    <t>Определение" бенз(а)пирена в воде</t>
  </si>
  <si>
    <t>1.6.22.</t>
  </si>
  <si>
    <t>Определение бора в воде флуориметрическим методом</t>
  </si>
  <si>
    <t>1.6.23.</t>
  </si>
  <si>
    <t>Определение фенола в воде флуориметрическим  методом</t>
  </si>
  <si>
    <t>1.6.24.</t>
  </si>
  <si>
    <t>Определение летучих галогенсодержащих соединений в питьевой  воде  в  1-ой  пробе</t>
  </si>
  <si>
    <t>1.6.25.</t>
  </si>
  <si>
    <t>Определение окисляемости в воде</t>
  </si>
  <si>
    <t>1.6.26.</t>
  </si>
  <si>
    <t>Определение  сероводорода</t>
  </si>
  <si>
    <t>1.6.27.</t>
  </si>
  <si>
    <t>Определение нефтепродуктов</t>
  </si>
  <si>
    <t>1.6.28.</t>
  </si>
  <si>
    <t>Определение ПАВ в воде флуориметрическим методом</t>
  </si>
  <si>
    <t>1.6.29.</t>
  </si>
  <si>
    <t>Определение карбонатов и бикарбонатов</t>
  </si>
  <si>
    <t>1.7.</t>
  </si>
  <si>
    <t>Исследование воды водоемов и сточных вод</t>
  </si>
  <si>
    <t>1.7.1.</t>
  </si>
  <si>
    <t>Отбор проб</t>
  </si>
  <si>
    <t>1.7.2.</t>
  </si>
  <si>
    <t>Определение взвешенных веществ</t>
  </si>
  <si>
    <t>1.7.3.</t>
  </si>
  <si>
    <t xml:space="preserve">Определение специфических веществ </t>
  </si>
  <si>
    <t>1.7.4.</t>
  </si>
  <si>
    <t>Определение солей тяжелых металлов (медь, свинец, кадмий, цинк, никель, железо, марганец, кобальт, мышьяк, серебро, молибден, барий, хром,олово, висмут, сурьма) каждого металла</t>
  </si>
  <si>
    <t>1.7.5.</t>
  </si>
  <si>
    <t>Определение фенола в воде    флуориметрическим методом</t>
  </si>
  <si>
    <t>1.7.6.</t>
  </si>
  <si>
    <t>Определение ХПК флуориметрическим методом</t>
  </si>
  <si>
    <t>1.7.7.</t>
  </si>
  <si>
    <t>1.7.8.</t>
  </si>
  <si>
    <t xml:space="preserve">Определение запаха </t>
  </si>
  <si>
    <t>1.7.9.</t>
  </si>
  <si>
    <t xml:space="preserve">Определение цветности </t>
  </si>
  <si>
    <t>1.7.10.</t>
  </si>
  <si>
    <t xml:space="preserve">Определение щелочности  </t>
  </si>
  <si>
    <t>1.7.11.</t>
  </si>
  <si>
    <t>1.7.12.</t>
  </si>
  <si>
    <t xml:space="preserve">Определение сухого остатка </t>
  </si>
  <si>
    <t>1.7.13.</t>
  </si>
  <si>
    <t>Определение жесткости</t>
  </si>
  <si>
    <t>1.7.14.</t>
  </si>
  <si>
    <t xml:space="preserve">Определение фтора </t>
  </si>
  <si>
    <t>1.7.15.</t>
  </si>
  <si>
    <t xml:space="preserve">Определение алюминия </t>
  </si>
  <si>
    <t>1.7.16.</t>
  </si>
  <si>
    <t>Определение азота аммиака</t>
  </si>
  <si>
    <t>1.7.17.</t>
  </si>
  <si>
    <t>Определение нитритов</t>
  </si>
  <si>
    <t>1.7.18.</t>
  </si>
  <si>
    <t>Определение нитратов</t>
  </si>
  <si>
    <t>1.7.19.</t>
  </si>
  <si>
    <t xml:space="preserve">Определение хлоридов </t>
  </si>
  <si>
    <t>1.7.20.</t>
  </si>
  <si>
    <t>Определение сульфатов</t>
  </si>
  <si>
    <t>1.7.21.</t>
  </si>
  <si>
    <t xml:space="preserve">Определение ртути </t>
  </si>
  <si>
    <t>1.7.22.</t>
  </si>
  <si>
    <t>Определение ПАВ флуориметрическим методом</t>
  </si>
  <si>
    <t>1.7.23.</t>
  </si>
  <si>
    <t>Определение БПК</t>
  </si>
  <si>
    <t>1.8.</t>
  </si>
  <si>
    <t>Исследование почвы</t>
  </si>
  <si>
    <t>1.8.1.</t>
  </si>
  <si>
    <t>Определение водородного показателя</t>
  </si>
  <si>
    <t>1.8.2.</t>
  </si>
  <si>
    <t>Определение аммиака</t>
  </si>
  <si>
    <t>1.8.3.</t>
  </si>
  <si>
    <t xml:space="preserve">Определение нитратов </t>
  </si>
  <si>
    <t>1.8.4.</t>
  </si>
  <si>
    <t>Определение металлов: меди, цинка, кадмия, никеля, свинца, марганца, хрома,мышьяк,кобальт (по каждому)</t>
  </si>
  <si>
    <t>1.8.5.</t>
  </si>
  <si>
    <t>Определение ртути</t>
  </si>
  <si>
    <t>1.8.6.</t>
  </si>
  <si>
    <t>1.8.7.</t>
  </si>
  <si>
    <t>Определение" бенз(а)пирена в почве</t>
  </si>
  <si>
    <t>1.8.8.</t>
  </si>
  <si>
    <t>1.9</t>
  </si>
  <si>
    <t>Определение активности дезинфицирующих веществ</t>
  </si>
  <si>
    <t>1.10.</t>
  </si>
  <si>
    <t xml:space="preserve">Санитарно-эпидемиологическая экспертиза технических условий, рецептуры на химические вещества в промышленном производстве,в т.ч. товары бытовой химии (на 1 компонент) </t>
  </si>
  <si>
    <t>2.</t>
  </si>
  <si>
    <t>Санитарно-химические исследования  товаров народного потребления, токсикологические исследования.</t>
  </si>
  <si>
    <t>5</t>
  </si>
  <si>
    <t>6</t>
  </si>
  <si>
    <t>8</t>
  </si>
  <si>
    <t>9</t>
  </si>
  <si>
    <t>10</t>
  </si>
  <si>
    <t>11</t>
  </si>
  <si>
    <t xml:space="preserve">2.1. </t>
  </si>
  <si>
    <t>Прием образцов продукции, идентификация и регистрация образца</t>
  </si>
  <si>
    <t>2.2.</t>
  </si>
  <si>
    <t>Экспертиза сопроводительной документации (анализ рецептуры,сертиф. безопасности и др.)</t>
  </si>
  <si>
    <t>2.3.</t>
  </si>
  <si>
    <t>Подготовка к проведению исследований (расчет насыщенности,подготовка камер и образцов)</t>
  </si>
  <si>
    <t>2.4.</t>
  </si>
  <si>
    <t>Вывод камеры на рабочий режим (продувка,термостатирование,контроль режима работы,закладка образцов</t>
  </si>
  <si>
    <t>2.5.</t>
  </si>
  <si>
    <t>Приготовление модельных сред</t>
  </si>
  <si>
    <t>2.6.</t>
  </si>
  <si>
    <t>Органолептические исследования посуды, игрушек</t>
  </si>
  <si>
    <t>2.7.</t>
  </si>
  <si>
    <t>Подготовка проб для экстракции в модельные среды , проведение экстракции</t>
  </si>
  <si>
    <t>2.8.</t>
  </si>
  <si>
    <t>Подготовка  патронов-концентратов для отбора воздуха из камер для исследования методом ГЖХ</t>
  </si>
  <si>
    <t>2.9.</t>
  </si>
  <si>
    <t>Подготовка поглотительных растворов для отбора проб воздуха из камер для колориметрирования ( один раствор)</t>
  </si>
  <si>
    <t>2.10.</t>
  </si>
  <si>
    <t>Приготовление стандартного раствора</t>
  </si>
  <si>
    <t>2.11.</t>
  </si>
  <si>
    <t>Построение калибровочного графика</t>
  </si>
  <si>
    <t>2.12.</t>
  </si>
  <si>
    <t>Отбор проб в-ва  из камеры для исследования  методом ГЖХ, фотометрическим методом</t>
  </si>
  <si>
    <t>2.13.</t>
  </si>
  <si>
    <t>Фотометрическое определение</t>
  </si>
  <si>
    <t>2.14.</t>
  </si>
  <si>
    <t>Расчеты и оформление результатов фотометрического определения</t>
  </si>
  <si>
    <t>2.15.</t>
  </si>
  <si>
    <t>Определение содержания хрома, свинца, кадмия, меди, цинка и других тяжелых металлов в вытяжках методом атомно-абсорбционной спектрометрии</t>
  </si>
  <si>
    <t>2.16.</t>
  </si>
  <si>
    <t>Определение стирола, НАК, метилметакрилата в воздухе и водных вытяжках спектрофотометрическим методом (за каждый показатель)</t>
  </si>
  <si>
    <t>2.17.</t>
  </si>
  <si>
    <t>Санитарно-химические исследования методом газовой хромотографии</t>
  </si>
  <si>
    <t>2.17.1.</t>
  </si>
  <si>
    <t>Определение ацетальдегида в воздухе</t>
  </si>
  <si>
    <t>2.17.2.</t>
  </si>
  <si>
    <t>Определение бензола, толуола,фенола, этилбензола, n,o,m-ксилолов в питьевой воде и в воздухе (за каждый показатель)</t>
  </si>
  <si>
    <t>2.17.3.</t>
  </si>
  <si>
    <t>Определение метанола, ацетона в воздухе и водных вытяжках (за каждый показатель)</t>
  </si>
  <si>
    <t>2.17.4.</t>
  </si>
  <si>
    <t>Определение дибутилфталата, диоктилфталата в воздухе и водных вытяжках (за каждый показатель)</t>
  </si>
  <si>
    <t>2.17.5.</t>
  </si>
  <si>
    <t>Определение эпихлоргидрина, диметилтерефталата, капролактама и др. (за каждый показатель)</t>
  </si>
  <si>
    <t>2.17.6.</t>
  </si>
  <si>
    <t>Определение стирола, НАК, метилметакрилата в воздухе и водных вытяжках  (за каждый показатель)</t>
  </si>
  <si>
    <t>2.18.</t>
  </si>
  <si>
    <t>Исследование электризуемости образца (подготовка образца,прибора,проведение замера статического электричества)</t>
  </si>
  <si>
    <t>2.19.</t>
  </si>
  <si>
    <t>Обработка результатов измерения статического электричества,оформление протокола</t>
  </si>
  <si>
    <t>2.20.</t>
  </si>
  <si>
    <t>Определение гигроскопичности тканей</t>
  </si>
  <si>
    <t>2.21.</t>
  </si>
  <si>
    <t>Подготовка,мытье и проверка на качество мытья лабораторной посуды (ежедневно)</t>
  </si>
  <si>
    <t>2.22.</t>
  </si>
  <si>
    <t>Внутри лабораторный оперативный контроль на 1 вещество</t>
  </si>
  <si>
    <t>2.23.</t>
  </si>
  <si>
    <t>Списание образцов</t>
  </si>
  <si>
    <t>2.24.</t>
  </si>
  <si>
    <t>Токсикологические исследования (расчет на 20 животных:10 животных опытная группа,10 животных контрольная группа)</t>
  </si>
  <si>
    <t>2.24.1.</t>
  </si>
  <si>
    <t>Определение средне-смертельной дозы при внутрижелудочном введении,срок эксперимента 20 дней-взвешивание животного,пероральное введение, патологоанатомическое исследование</t>
  </si>
  <si>
    <t>2.24.2.</t>
  </si>
  <si>
    <t>Определение способности вещества к кумуляции,срок эксперимента до 30 дней: взвешивание животного, введение вещества,  патологоанатомическое исследование</t>
  </si>
  <si>
    <t>2.24.3.</t>
  </si>
  <si>
    <t>Определение действия вещества на слизистые оболочки,срок эксперимента до 10 дней</t>
  </si>
  <si>
    <t>2.24.4.</t>
  </si>
  <si>
    <t xml:space="preserve">Определение раздражающего действия на кожу (срок эксперимента 14 дней):     </t>
  </si>
  <si>
    <t>2.24.4.1.</t>
  </si>
  <si>
    <t>нанесение вещества на кожу</t>
  </si>
  <si>
    <t>2.24.4.2.</t>
  </si>
  <si>
    <t>расчет и оформление результата</t>
  </si>
  <si>
    <t>2.24.5.</t>
  </si>
  <si>
    <t>Определение сенсибилизирующего действия на кожу (срок эксперимента 21 день):</t>
  </si>
  <si>
    <t>2.24.5.1.</t>
  </si>
  <si>
    <t>нанесение вещества на кожу однократно</t>
  </si>
  <si>
    <t>2.24.5.2.</t>
  </si>
  <si>
    <t>при ингаляционном воздействии 5 раз в неделю в течении месяца</t>
  </si>
  <si>
    <t>2.24.5.3.</t>
  </si>
  <si>
    <t xml:space="preserve">приготовление аллергенов при определении  аллергенной активности полимерных материалов </t>
  </si>
  <si>
    <t>2.24.6.</t>
  </si>
  <si>
    <t>Определение форменных элементов крови</t>
  </si>
  <si>
    <t>2.24.7.</t>
  </si>
  <si>
    <t>Реакция специфического лизиса лейкоцитов (РСАЛ)</t>
  </si>
  <si>
    <t>2.24.8.</t>
  </si>
  <si>
    <t>Определение фагоцитарной активности нейтрофилов</t>
  </si>
  <si>
    <t>2.24.9.</t>
  </si>
  <si>
    <t>Определение гемоглобина крови гемоглобинцианидным методом</t>
  </si>
  <si>
    <t>2.24.10.</t>
  </si>
  <si>
    <t>Определение аланинаминотрансферазы АЛТ) и АСТ в сыворотке крови</t>
  </si>
  <si>
    <t>2.24.11.</t>
  </si>
  <si>
    <t>Определение общих сульфгидрильных групп в сыворотке крови</t>
  </si>
  <si>
    <t>2.24.12.</t>
  </si>
  <si>
    <t>Определение  лейкоцитов в крови</t>
  </si>
  <si>
    <t>2.24.13.</t>
  </si>
  <si>
    <t>Определение активности холинэстеразы  в крови</t>
  </si>
  <si>
    <t>2.24.14.</t>
  </si>
  <si>
    <t>Определение гистамина крови</t>
  </si>
  <si>
    <t>2.24.15.</t>
  </si>
  <si>
    <t>Определение щелочной и кислой фосфатаз в сыворотке  крови</t>
  </si>
  <si>
    <t>2.24.16.</t>
  </si>
  <si>
    <t>Определение общего белка в сыворотке крови</t>
  </si>
  <si>
    <t>2.24.17.</t>
  </si>
  <si>
    <t>Определение тимоловой пробы в сыворотке крови</t>
  </si>
  <si>
    <t>2.24.18.</t>
  </si>
  <si>
    <t>Определение эмбриотоксического действия</t>
  </si>
  <si>
    <t>2.24.19.</t>
  </si>
  <si>
    <t>Определение гонадотоксического действия</t>
  </si>
  <si>
    <t>2.24.20.</t>
  </si>
  <si>
    <t>Определение норкового рефлекса</t>
  </si>
  <si>
    <t>2.24.21.</t>
  </si>
  <si>
    <t>Определение суммации подпороговых показателей (СПП)</t>
  </si>
  <si>
    <t>2.24.22.</t>
  </si>
  <si>
    <t xml:space="preserve">Определение массы внутренних органов </t>
  </si>
  <si>
    <t>2.24.23.</t>
  </si>
  <si>
    <t>Статистическая обработка результатов ( по каждой методике)</t>
  </si>
  <si>
    <t>2.24.24.</t>
  </si>
  <si>
    <t>Уход за животными и кормление ежедневно</t>
  </si>
  <si>
    <t>2.24.25.</t>
  </si>
  <si>
    <t>Оформление токсикологического паспорта</t>
  </si>
  <si>
    <t>2.24.26.</t>
  </si>
  <si>
    <t>санэпидэкспертизы</t>
  </si>
  <si>
    <t>2.24.27.</t>
  </si>
  <si>
    <t>протокола</t>
  </si>
  <si>
    <t>2.24.28.</t>
  </si>
  <si>
    <t>Мытье посуды (ежедневно)</t>
  </si>
  <si>
    <t>2.24.29.</t>
  </si>
  <si>
    <t>Определение токсичности с использованием  спермы  крупного рогатого скота (прибор АТ-05)</t>
  </si>
  <si>
    <t>2.24.30.</t>
  </si>
  <si>
    <t xml:space="preserve">Определение токсичности по интенсивности биолюминесценции бактерий </t>
  </si>
  <si>
    <t>2.25.</t>
  </si>
  <si>
    <t>Санитарно-эпидемиологическая экспертиза продукции промышленного назначения, бытовых химических веществ для получения санэпидзаключения</t>
  </si>
  <si>
    <t>2.26.</t>
  </si>
  <si>
    <t>Санитарно-эпидемиологическая экспертиза товаров детского ассортимента и других товаров народного потребления для получения санэпидзаключения</t>
  </si>
  <si>
    <t>2.27.</t>
  </si>
  <si>
    <t>Санитарно-эпидемиологическая экспертиза по проекту технических условий на продукцию промышленного назначения,товары бытовой химии и товары народного потребления для получения санэпидзаключения</t>
  </si>
  <si>
    <t>2.28.</t>
  </si>
  <si>
    <t>Экспериментальный  метод определения класса опасности отходов</t>
  </si>
  <si>
    <t>Оценка острой токсичности экстракта отхода при пероральном введении на мышах</t>
  </si>
  <si>
    <t>2.28.1.</t>
  </si>
  <si>
    <t>Определение LD 50( на 1 экстракт)</t>
  </si>
  <si>
    <t>2.28.2.</t>
  </si>
  <si>
    <t>Определение LD 50( на 3 экстракта)</t>
  </si>
  <si>
    <t>2.28.3.</t>
  </si>
  <si>
    <t>Биологическое тестирование</t>
  </si>
  <si>
    <t>2.28.4.</t>
  </si>
  <si>
    <t>Оценка подострой токсичности экстракта отхода при пероральном введении на крысах в месячном опыте</t>
  </si>
  <si>
    <t>2.28.5.</t>
  </si>
  <si>
    <t>Фитотестирование</t>
  </si>
  <si>
    <t>2.28.6.</t>
  </si>
  <si>
    <t>Определение окислительно-восстановительного потенциала,ОВМП</t>
  </si>
  <si>
    <t>3.</t>
  </si>
  <si>
    <t>Санитарно-химические исследования  остаточных количеств пестицидов.</t>
  </si>
  <si>
    <t>3.1.</t>
  </si>
  <si>
    <t>Хлорорганические соединения</t>
  </si>
  <si>
    <t>3.1.1.</t>
  </si>
  <si>
    <t>Исследование воды</t>
  </si>
  <si>
    <t>3.1.1.1.</t>
  </si>
  <si>
    <t>3.1.1.2.</t>
  </si>
  <si>
    <r>
      <t>Определение альфа,вета, гамма</t>
    </r>
    <r>
      <rPr>
        <i/>
        <sz val="10"/>
        <rFont val="Symbol"/>
        <family val="1"/>
      </rPr>
      <t xml:space="preserve">  </t>
    </r>
    <r>
      <rPr>
        <i/>
        <sz val="10"/>
        <rFont val="Arial Cyr"/>
        <family val="2"/>
      </rPr>
      <t xml:space="preserve"> - ГХЦГ, ДДТ, ДДЭ,ДДД, гексахлорбензола, гептахлора, альдрина (за каждый компонент)</t>
    </r>
  </si>
  <si>
    <t>3.1.2.</t>
  </si>
  <si>
    <t>3.1.2.1.</t>
  </si>
  <si>
    <t>3.1.2.2.</t>
  </si>
  <si>
    <t>Определение альфа,бета,гамма - ГХЦГ, ДДТ, ДДЭ,ДДД,  гексахлоробензол  (за каждый компонент)</t>
  </si>
  <si>
    <t>3.1.3.</t>
  </si>
  <si>
    <t>Исследование пищевых продуктов</t>
  </si>
  <si>
    <t>3.1.3.1.</t>
  </si>
  <si>
    <t>3.1.3.2.</t>
  </si>
  <si>
    <r>
      <t>Определение альфа,вета, гамма</t>
    </r>
    <r>
      <rPr>
        <i/>
        <sz val="10"/>
        <rFont val="Symbol"/>
        <family val="1"/>
      </rPr>
      <t xml:space="preserve"> </t>
    </r>
    <r>
      <rPr>
        <i/>
        <sz val="10"/>
        <rFont val="Arial Cyr"/>
        <family val="2"/>
      </rPr>
      <t xml:space="preserve"> - ГХЦГ, ДДТ, ДДЭ,ДДД, гептахлор, альдрин, гексахлорбензола (за каждый компонент)</t>
    </r>
  </si>
  <si>
    <t>3.2.</t>
  </si>
  <si>
    <t>Фосфорорганические соединения( бромофос, диметоат,диазинон,фозалон,трихлорфон,фенитротион,пиримифос-метил,метафос,малатион и др.)</t>
  </si>
  <si>
    <t>3.2.1.</t>
  </si>
  <si>
    <t>3.2.1.1.</t>
  </si>
  <si>
    <t>3.2.1.2.</t>
  </si>
  <si>
    <t>Определение за один компонент</t>
  </si>
  <si>
    <t>3.2.2.</t>
  </si>
  <si>
    <t>3.2.2.1.</t>
  </si>
  <si>
    <t>3.2.2.2.</t>
  </si>
  <si>
    <t>3.2.3.</t>
  </si>
  <si>
    <t>3.2.3.1.</t>
  </si>
  <si>
    <t>3.2.3.2.</t>
  </si>
  <si>
    <t>3.3.</t>
  </si>
  <si>
    <t>Ртутьорганические соединения</t>
  </si>
  <si>
    <t>3.4.</t>
  </si>
  <si>
    <t>2,4 Д кислота и её  производные</t>
  </si>
  <si>
    <t>3.4.1.</t>
  </si>
  <si>
    <t>3.4.1.1.</t>
  </si>
  <si>
    <t>3.4.1.2.</t>
  </si>
  <si>
    <t>Определение 2,4Д кислоты и её производных(за  каждый  компонент)</t>
  </si>
  <si>
    <t>3.4.2.</t>
  </si>
  <si>
    <t>3.4.2.1.</t>
  </si>
  <si>
    <t>3.4.2.2.</t>
  </si>
  <si>
    <t>3.4.3.</t>
  </si>
  <si>
    <t>3.4.3.1.</t>
  </si>
  <si>
    <t>3.4.3.2.</t>
  </si>
  <si>
    <t>3.5.</t>
  </si>
  <si>
    <t>Исследование воздуха на наличие ядохимикатов (за каждый)</t>
  </si>
  <si>
    <t>3.6.1.</t>
  </si>
  <si>
    <t>Алифатические, алициклические, ароматические кислоты и их производные (Циперметрин, Дельтаметрин, Амбуш, Карате и др. за каждый компонент)</t>
  </si>
  <si>
    <t>3.6.1.1.</t>
  </si>
  <si>
    <t>3.6.1.2.</t>
  </si>
  <si>
    <t>3.6.1.3.</t>
  </si>
  <si>
    <t>3.6.2.</t>
  </si>
  <si>
    <t>Пятичленные гетероциклические соединения (Беномил, Карбендазим, Пенконазол, Ипродион,и др. за каждый компонент)</t>
  </si>
  <si>
    <t>3.6.2.1.</t>
  </si>
  <si>
    <t>3.6.2.2.</t>
  </si>
  <si>
    <t>3.6.2.3.</t>
  </si>
  <si>
    <t>3.6.3.</t>
  </si>
  <si>
    <t>Шестичленные гетероциклические соединения (Десметрин, Прометрин, Семерон и др. за каждый компонент)</t>
  </si>
  <si>
    <t>3.6.3.1.</t>
  </si>
  <si>
    <t>3.6.3.2.</t>
  </si>
  <si>
    <t>3.6.3.3.</t>
  </si>
  <si>
    <t>3.6.3.4.</t>
  </si>
  <si>
    <t>Оформление санитарного паспорта</t>
  </si>
  <si>
    <t>3.6.3.5.</t>
  </si>
  <si>
    <t>Оформление медицинской книжки</t>
  </si>
  <si>
    <t>3.6.3.6.</t>
  </si>
  <si>
    <t>Обучение по санитарномк минимуму</t>
  </si>
  <si>
    <t>на  санитарно-химические исследования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</si>
</sst>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0"/>
      <name val="Arial Black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b/>
      <sz val="10"/>
      <name val="Impact"/>
      <family val="2"/>
    </font>
    <font>
      <b/>
      <sz val="8"/>
      <name val="Arial Cyr"/>
      <family val="2"/>
    </font>
    <font>
      <i/>
      <sz val="10"/>
      <name val="Symbol"/>
      <family val="1"/>
    </font>
    <font>
      <i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Border="1" applyAlignment="1">
      <alignment horizontal="center" textRotation="90" wrapText="1"/>
    </xf>
    <xf numFmtId="0" fontId="4" fillId="0" borderId="10" xfId="0" applyNumberFormat="1" applyFont="1" applyFill="1" applyBorder="1" applyAlignment="1">
      <alignment horizontal="center" textRotation="90" wrapText="1"/>
    </xf>
    <xf numFmtId="0" fontId="0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top" wrapText="1"/>
    </xf>
    <xf numFmtId="0" fontId="2" fillId="34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wrapText="1"/>
    </xf>
    <xf numFmtId="2" fontId="7" fillId="35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5" fillId="35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wrapText="1"/>
    </xf>
    <xf numFmtId="49" fontId="0" fillId="33" borderId="11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wrapText="1"/>
    </xf>
    <xf numFmtId="49" fontId="9" fillId="33" borderId="11" xfId="0" applyNumberFormat="1" applyFont="1" applyFill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49" fontId="7" fillId="33" borderId="11" xfId="0" applyNumberFormat="1" applyFont="1" applyFill="1" applyBorder="1" applyAlignment="1">
      <alignment vertical="top" wrapText="1"/>
    </xf>
    <xf numFmtId="14" fontId="4" fillId="0" borderId="0" xfId="0" applyNumberFormat="1" applyFont="1" applyAlignment="1">
      <alignment/>
    </xf>
    <xf numFmtId="49" fontId="11" fillId="0" borderId="10" xfId="0" applyNumberFormat="1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33" borderId="10" xfId="0" applyNumberFormat="1" applyFill="1" applyBorder="1" applyAlignment="1">
      <alignment wrapText="1"/>
    </xf>
    <xf numFmtId="49" fontId="4" fillId="34" borderId="12" xfId="0" applyNumberFormat="1" applyFont="1" applyFill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/>
    </xf>
    <xf numFmtId="2" fontId="2" fillId="35" borderId="12" xfId="0" applyNumberFormat="1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0" fillId="0" borderId="0" xfId="0" applyNumberFormat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9" fillId="33" borderId="12" xfId="0" applyNumberFormat="1" applyFont="1" applyFill="1" applyBorder="1" applyAlignment="1">
      <alignment wrapText="1"/>
    </xf>
    <xf numFmtId="2" fontId="0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vertical="top" wrapText="1"/>
    </xf>
    <xf numFmtId="2" fontId="0" fillId="33" borderId="12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horizontal="right"/>
    </xf>
    <xf numFmtId="2" fontId="2" fillId="35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/>
    </xf>
    <xf numFmtId="0" fontId="2" fillId="35" borderId="12" xfId="0" applyFont="1" applyFill="1" applyBorder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right" vertical="top"/>
    </xf>
    <xf numFmtId="49" fontId="11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textRotation="90" wrapText="1"/>
    </xf>
    <xf numFmtId="0" fontId="4" fillId="0" borderId="10" xfId="0" applyNumberFormat="1" applyFont="1" applyFill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15"/>
  <sheetViews>
    <sheetView tabSelected="1" zoomScale="90" zoomScaleNormal="90" zoomScalePageLayoutView="0" workbookViewId="0" topLeftCell="A1">
      <selection activeCell="A6" sqref="A6:N6"/>
    </sheetView>
  </sheetViews>
  <sheetFormatPr defaultColWidth="9.00390625" defaultRowHeight="12.75"/>
  <cols>
    <col min="1" max="1" width="8.25390625" style="0" customWidth="1"/>
    <col min="2" max="2" width="47.00390625" style="0" customWidth="1"/>
    <col min="3" max="11" width="0" style="0" hidden="1" customWidth="1"/>
    <col min="12" max="12" width="8.375" style="0" customWidth="1"/>
    <col min="13" max="13" width="8.00390625" style="0" customWidth="1"/>
    <col min="14" max="14" width="8.375" style="0" customWidth="1"/>
    <col min="15" max="16" width="0" style="0" hidden="1" customWidth="1"/>
    <col min="17" max="17" width="14.75390625" style="0" customWidth="1"/>
  </cols>
  <sheetData>
    <row r="1" spans="12:17" ht="12.75">
      <c r="L1" s="101" t="s">
        <v>0</v>
      </c>
      <c r="M1" s="101"/>
      <c r="N1" s="101"/>
      <c r="O1" s="101"/>
      <c r="P1" s="101"/>
      <c r="Q1" s="101"/>
    </row>
    <row r="2" spans="2:17" ht="16.5" customHeight="1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"/>
    </row>
    <row r="3" spans="12:17" ht="16.5" customHeight="1">
      <c r="L3" s="2"/>
      <c r="M3" s="2"/>
      <c r="N3" s="2"/>
      <c r="O3" s="2"/>
      <c r="P3" s="2"/>
      <c r="Q3" s="2"/>
    </row>
    <row r="5" spans="2:14" ht="15.75"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5.75">
      <c r="A6" s="104" t="s">
        <v>584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26" ht="25.5" customHeight="1">
      <c r="A7" s="105" t="s">
        <v>3</v>
      </c>
      <c r="B7" s="105" t="s">
        <v>4</v>
      </c>
      <c r="C7" s="106" t="s">
        <v>5</v>
      </c>
      <c r="D7" s="106" t="s">
        <v>6</v>
      </c>
      <c r="E7" s="106" t="s">
        <v>7</v>
      </c>
      <c r="F7" s="106" t="s">
        <v>8</v>
      </c>
      <c r="G7" s="106" t="s">
        <v>9</v>
      </c>
      <c r="H7" s="106" t="s">
        <v>10</v>
      </c>
      <c r="I7" s="107" t="s">
        <v>11</v>
      </c>
      <c r="J7" s="106" t="s">
        <v>12</v>
      </c>
      <c r="K7" s="106" t="s">
        <v>13</v>
      </c>
      <c r="L7" s="108" t="s">
        <v>14</v>
      </c>
      <c r="M7" s="108" t="s">
        <v>15</v>
      </c>
      <c r="N7" s="108" t="s">
        <v>16</v>
      </c>
      <c r="O7" s="109" t="s">
        <v>17</v>
      </c>
      <c r="P7" s="110" t="s">
        <v>18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05"/>
      <c r="B8" s="105"/>
      <c r="C8" s="106"/>
      <c r="D8" s="106"/>
      <c r="E8" s="106"/>
      <c r="F8" s="106"/>
      <c r="G8" s="106"/>
      <c r="H8" s="106"/>
      <c r="I8" s="107"/>
      <c r="J8" s="106"/>
      <c r="K8" s="106"/>
      <c r="L8" s="108"/>
      <c r="M8" s="108"/>
      <c r="N8" s="108"/>
      <c r="O8" s="109"/>
      <c r="P8" s="110"/>
      <c r="Q8" s="8"/>
      <c r="R8" s="8"/>
      <c r="S8" s="7"/>
      <c r="T8" s="7"/>
      <c r="U8" s="7"/>
      <c r="V8" s="7"/>
      <c r="W8" s="7"/>
      <c r="X8" s="7"/>
      <c r="Y8" s="7"/>
      <c r="Z8" s="7"/>
    </row>
    <row r="9" spans="1:26" ht="40.5" customHeight="1">
      <c r="A9" s="9" t="s">
        <v>19</v>
      </c>
      <c r="B9" s="9" t="s">
        <v>20</v>
      </c>
      <c r="C9" s="3"/>
      <c r="D9" s="3"/>
      <c r="E9" s="3"/>
      <c r="F9" s="3"/>
      <c r="G9" s="3"/>
      <c r="H9" s="3"/>
      <c r="I9" s="4"/>
      <c r="J9" s="3"/>
      <c r="K9" s="3"/>
      <c r="L9" s="10"/>
      <c r="M9" s="10"/>
      <c r="N9" s="10"/>
      <c r="O9" s="5"/>
      <c r="P9" s="6"/>
      <c r="Q9" s="8"/>
      <c r="R9" s="8"/>
      <c r="S9" s="7"/>
      <c r="T9" s="7"/>
      <c r="U9" s="7"/>
      <c r="V9" s="7"/>
      <c r="W9" s="7"/>
      <c r="X9" s="7"/>
      <c r="Y9" s="7"/>
      <c r="Z9" s="7"/>
    </row>
    <row r="10" spans="1:26" ht="27.75" customHeight="1">
      <c r="A10" s="11" t="s">
        <v>21</v>
      </c>
      <c r="B10" s="12" t="s">
        <v>22</v>
      </c>
      <c r="C10" s="13"/>
      <c r="D10" s="13"/>
      <c r="E10" s="13"/>
      <c r="F10" s="14"/>
      <c r="G10" s="13"/>
      <c r="H10" s="13"/>
      <c r="I10" s="15"/>
      <c r="J10" s="13"/>
      <c r="K10" s="13"/>
      <c r="L10" s="16"/>
      <c r="M10" s="16"/>
      <c r="N10" s="16"/>
      <c r="O10" s="17"/>
      <c r="P10" s="17"/>
      <c r="Q10" s="8"/>
      <c r="R10" s="8"/>
      <c r="S10" s="7"/>
      <c r="T10" s="7"/>
      <c r="U10" s="7"/>
      <c r="V10" s="7"/>
      <c r="W10" s="7"/>
      <c r="X10" s="7"/>
      <c r="Y10" s="7"/>
      <c r="Z10" s="7"/>
    </row>
    <row r="11" spans="1:26" ht="12.75">
      <c r="A11" s="18" t="s">
        <v>23</v>
      </c>
      <c r="B11" s="19" t="s">
        <v>24</v>
      </c>
      <c r="C11" s="15">
        <v>2.7</v>
      </c>
      <c r="D11" s="15">
        <v>76.07</v>
      </c>
      <c r="E11" s="15">
        <f aca="true" t="shared" si="0" ref="E11:E19">PRODUCT(C11,D11)</f>
        <v>205.38899999999998</v>
      </c>
      <c r="F11" s="20">
        <f aca="true" t="shared" si="1" ref="F11:F19">PRODUCT(E11,0.262)</f>
        <v>53.811918</v>
      </c>
      <c r="G11" s="15">
        <v>35</v>
      </c>
      <c r="H11" s="15">
        <f aca="true" t="shared" si="2" ref="H11:H18">PRODUCT(E11,0.3747)</f>
        <v>76.95925829999999</v>
      </c>
      <c r="I11" s="15">
        <v>14.8</v>
      </c>
      <c r="J11" s="15">
        <f aca="true" t="shared" si="3" ref="J11:J19">SUM(E11,F11,G11,H11,I11)</f>
        <v>385.9601763</v>
      </c>
      <c r="K11" s="15">
        <f aca="true" t="shared" si="4" ref="K11:K19">PRODUCT(J11,0.1)</f>
        <v>38.596017630000006</v>
      </c>
      <c r="L11" s="21">
        <f aca="true" t="shared" si="5" ref="L11:L19">ROUND(SUM(J11,K11),2)</f>
        <v>424.56</v>
      </c>
      <c r="M11" s="21">
        <f aca="true" t="shared" si="6" ref="M11:M19">ROUND(L11*0.18,2)</f>
        <v>76.42</v>
      </c>
      <c r="N11" s="21">
        <f aca="true" t="shared" si="7" ref="N11:N19">ROUND((L11+M11),2)</f>
        <v>500.98</v>
      </c>
      <c r="O11" s="17">
        <v>376.89</v>
      </c>
      <c r="P11" s="22">
        <f>N11*100/O11-100</f>
        <v>32.92472604738785</v>
      </c>
      <c r="Q11" s="8"/>
      <c r="R11" s="8"/>
      <c r="S11" s="7"/>
      <c r="T11" s="7"/>
      <c r="U11" s="7"/>
      <c r="V11" s="7"/>
      <c r="W11" s="7"/>
      <c r="X11" s="7"/>
      <c r="Y11" s="7"/>
      <c r="Z11" s="7"/>
    </row>
    <row r="12" spans="1:26" ht="12.75">
      <c r="A12" s="18" t="s">
        <v>25</v>
      </c>
      <c r="B12" s="23" t="s">
        <v>26</v>
      </c>
      <c r="C12" s="15">
        <v>5.8</v>
      </c>
      <c r="D12" s="15">
        <v>76.07</v>
      </c>
      <c r="E12" s="15">
        <f t="shared" si="0"/>
        <v>441.20599999999996</v>
      </c>
      <c r="F12" s="20">
        <f t="shared" si="1"/>
        <v>115.59597199999999</v>
      </c>
      <c r="G12" s="15">
        <v>35</v>
      </c>
      <c r="H12" s="15">
        <f t="shared" si="2"/>
        <v>165.31988819999998</v>
      </c>
      <c r="I12" s="15">
        <v>14.8</v>
      </c>
      <c r="J12" s="15">
        <f t="shared" si="3"/>
        <v>771.9218601999999</v>
      </c>
      <c r="K12" s="15">
        <f t="shared" si="4"/>
        <v>77.19218602</v>
      </c>
      <c r="L12" s="21">
        <f t="shared" si="5"/>
        <v>849.11</v>
      </c>
      <c r="M12" s="21">
        <f t="shared" si="6"/>
        <v>152.84</v>
      </c>
      <c r="N12" s="21">
        <f t="shared" si="7"/>
        <v>1001.95</v>
      </c>
      <c r="O12" s="17">
        <v>850</v>
      </c>
      <c r="P12" s="22">
        <f>N12*100/O12-100</f>
        <v>17.876470588235293</v>
      </c>
      <c r="Q12" s="8"/>
      <c r="R12" s="8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18" t="s">
        <v>27</v>
      </c>
      <c r="B13" s="23" t="s">
        <v>28</v>
      </c>
      <c r="C13" s="15">
        <v>5</v>
      </c>
      <c r="D13" s="15">
        <v>76.07</v>
      </c>
      <c r="E13" s="15">
        <f t="shared" si="0"/>
        <v>380.34999999999997</v>
      </c>
      <c r="F13" s="20">
        <f t="shared" si="1"/>
        <v>99.65169999999999</v>
      </c>
      <c r="G13" s="15">
        <v>35</v>
      </c>
      <c r="H13" s="15">
        <f t="shared" si="2"/>
        <v>142.51714499999997</v>
      </c>
      <c r="I13" s="15">
        <v>14.8</v>
      </c>
      <c r="J13" s="15">
        <f t="shared" si="3"/>
        <v>672.318845</v>
      </c>
      <c r="K13" s="15">
        <f t="shared" si="4"/>
        <v>67.2318845</v>
      </c>
      <c r="L13" s="21">
        <f t="shared" si="5"/>
        <v>739.55</v>
      </c>
      <c r="M13" s="21">
        <f t="shared" si="6"/>
        <v>133.12</v>
      </c>
      <c r="N13" s="21">
        <f t="shared" si="7"/>
        <v>872.67</v>
      </c>
      <c r="O13" s="17">
        <v>754.43</v>
      </c>
      <c r="P13" s="22">
        <f>N13*100/O13-100</f>
        <v>15.672759566825292</v>
      </c>
      <c r="Q13" s="8"/>
      <c r="R13" s="8"/>
      <c r="S13" s="7"/>
      <c r="T13" s="7"/>
      <c r="U13" s="7"/>
      <c r="V13" s="7"/>
      <c r="W13" s="7"/>
      <c r="X13" s="7"/>
      <c r="Y13" s="7"/>
      <c r="Z13" s="7"/>
    </row>
    <row r="14" spans="1:26" ht="26.25" customHeight="1">
      <c r="A14" s="24" t="s">
        <v>29</v>
      </c>
      <c r="B14" s="25" t="s">
        <v>30</v>
      </c>
      <c r="C14" s="15">
        <v>2</v>
      </c>
      <c r="D14" s="15">
        <v>76.07</v>
      </c>
      <c r="E14" s="15">
        <f t="shared" si="0"/>
        <v>152.14</v>
      </c>
      <c r="F14" s="20">
        <f t="shared" si="1"/>
        <v>39.860679999999995</v>
      </c>
      <c r="G14" s="15"/>
      <c r="H14" s="15">
        <f t="shared" si="2"/>
        <v>57.006857999999994</v>
      </c>
      <c r="I14" s="15">
        <v>82.92</v>
      </c>
      <c r="J14" s="15">
        <f t="shared" si="3"/>
        <v>331.92753799999997</v>
      </c>
      <c r="K14" s="15">
        <f t="shared" si="4"/>
        <v>33.1927538</v>
      </c>
      <c r="L14" s="21">
        <f t="shared" si="5"/>
        <v>365.12</v>
      </c>
      <c r="M14" s="21">
        <f t="shared" si="6"/>
        <v>65.72</v>
      </c>
      <c r="N14" s="21">
        <f t="shared" si="7"/>
        <v>430.84</v>
      </c>
      <c r="O14" s="17"/>
      <c r="P14" s="22"/>
      <c r="Q14" s="8"/>
      <c r="R14" s="8"/>
      <c r="S14" s="7"/>
      <c r="T14" s="7"/>
      <c r="U14" s="7"/>
      <c r="V14" s="7"/>
      <c r="W14" s="7"/>
      <c r="X14" s="7"/>
      <c r="Y14" s="7"/>
      <c r="Z14" s="7"/>
    </row>
    <row r="15" spans="1:26" ht="26.25" customHeight="1">
      <c r="A15" s="24" t="s">
        <v>31</v>
      </c>
      <c r="B15" s="25" t="s">
        <v>32</v>
      </c>
      <c r="C15" s="15">
        <v>3.5</v>
      </c>
      <c r="D15" s="15">
        <v>76.07</v>
      </c>
      <c r="E15" s="15">
        <f t="shared" si="0"/>
        <v>266.245</v>
      </c>
      <c r="F15" s="20">
        <f t="shared" si="1"/>
        <v>69.75619</v>
      </c>
      <c r="G15" s="15">
        <v>21</v>
      </c>
      <c r="H15" s="15">
        <f t="shared" si="2"/>
        <v>99.7620015</v>
      </c>
      <c r="I15" s="15">
        <v>110.56</v>
      </c>
      <c r="J15" s="15">
        <f t="shared" si="3"/>
        <v>567.3231915</v>
      </c>
      <c r="K15" s="15">
        <f t="shared" si="4"/>
        <v>56.73231915</v>
      </c>
      <c r="L15" s="21">
        <f t="shared" si="5"/>
        <v>624.06</v>
      </c>
      <c r="M15" s="21">
        <f t="shared" si="6"/>
        <v>112.33</v>
      </c>
      <c r="N15" s="21">
        <f t="shared" si="7"/>
        <v>736.39</v>
      </c>
      <c r="O15" s="17"/>
      <c r="P15" s="22"/>
      <c r="Q15" s="8"/>
      <c r="R15" s="8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24" t="s">
        <v>33</v>
      </c>
      <c r="B16" s="25" t="s">
        <v>34</v>
      </c>
      <c r="C16" s="15">
        <v>5.8</v>
      </c>
      <c r="D16" s="15">
        <v>76.07</v>
      </c>
      <c r="E16" s="15">
        <f t="shared" si="0"/>
        <v>441.20599999999996</v>
      </c>
      <c r="F16" s="20">
        <f t="shared" si="1"/>
        <v>115.59597199999999</v>
      </c>
      <c r="G16" s="15"/>
      <c r="H16" s="15">
        <f t="shared" si="2"/>
        <v>165.31988819999998</v>
      </c>
      <c r="I16" s="15">
        <v>2.23</v>
      </c>
      <c r="J16" s="15">
        <f t="shared" si="3"/>
        <v>724.3518601999999</v>
      </c>
      <c r="K16" s="15">
        <f t="shared" si="4"/>
        <v>72.43518601999999</v>
      </c>
      <c r="L16" s="21">
        <f t="shared" si="5"/>
        <v>796.79</v>
      </c>
      <c r="M16" s="21">
        <f t="shared" si="6"/>
        <v>143.42</v>
      </c>
      <c r="N16" s="21">
        <f t="shared" si="7"/>
        <v>940.21</v>
      </c>
      <c r="O16" s="17"/>
      <c r="P16" s="22"/>
      <c r="Q16" s="8"/>
      <c r="R16" s="8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24" t="s">
        <v>35</v>
      </c>
      <c r="B17" s="25" t="s">
        <v>36</v>
      </c>
      <c r="C17" s="15">
        <v>1</v>
      </c>
      <c r="D17" s="15">
        <v>76.07</v>
      </c>
      <c r="E17" s="15">
        <f t="shared" si="0"/>
        <v>76.07</v>
      </c>
      <c r="F17" s="20">
        <f t="shared" si="1"/>
        <v>19.930339999999998</v>
      </c>
      <c r="G17" s="15"/>
      <c r="H17" s="15">
        <f t="shared" si="2"/>
        <v>28.503428999999997</v>
      </c>
      <c r="I17" s="15">
        <v>2.23</v>
      </c>
      <c r="J17" s="15">
        <f t="shared" si="3"/>
        <v>126.733769</v>
      </c>
      <c r="K17" s="15">
        <f t="shared" si="4"/>
        <v>12.673376900000001</v>
      </c>
      <c r="L17" s="21">
        <f t="shared" si="5"/>
        <v>139.41</v>
      </c>
      <c r="M17" s="21">
        <f t="shared" si="6"/>
        <v>25.09</v>
      </c>
      <c r="N17" s="21">
        <f t="shared" si="7"/>
        <v>164.5</v>
      </c>
      <c r="O17" s="17"/>
      <c r="P17" s="22"/>
      <c r="Q17" s="8"/>
      <c r="R17" s="8"/>
      <c r="S17" s="7"/>
      <c r="T17" s="7"/>
      <c r="U17" s="7"/>
      <c r="V17" s="7"/>
      <c r="W17" s="7"/>
      <c r="X17" s="7"/>
      <c r="Y17" s="7"/>
      <c r="Z17" s="7"/>
    </row>
    <row r="18" spans="1:26" ht="15" customHeight="1">
      <c r="A18" s="24" t="s">
        <v>37</v>
      </c>
      <c r="B18" s="25" t="s">
        <v>38</v>
      </c>
      <c r="C18" s="15">
        <v>2</v>
      </c>
      <c r="D18" s="15">
        <v>76.07</v>
      </c>
      <c r="E18" s="15">
        <f t="shared" si="0"/>
        <v>152.14</v>
      </c>
      <c r="F18" s="20">
        <f t="shared" si="1"/>
        <v>39.860679999999995</v>
      </c>
      <c r="G18" s="15"/>
      <c r="H18" s="15">
        <f t="shared" si="2"/>
        <v>57.006857999999994</v>
      </c>
      <c r="I18" s="15">
        <v>2.23</v>
      </c>
      <c r="J18" s="15">
        <f t="shared" si="3"/>
        <v>251.23753799999997</v>
      </c>
      <c r="K18" s="15">
        <f t="shared" si="4"/>
        <v>25.1237538</v>
      </c>
      <c r="L18" s="21">
        <f t="shared" si="5"/>
        <v>276.36</v>
      </c>
      <c r="M18" s="21">
        <f t="shared" si="6"/>
        <v>49.74</v>
      </c>
      <c r="N18" s="21">
        <f t="shared" si="7"/>
        <v>326.1</v>
      </c>
      <c r="O18" s="17"/>
      <c r="P18" s="22"/>
      <c r="Q18" s="8"/>
      <c r="R18" s="8"/>
      <c r="S18" s="7"/>
      <c r="T18" s="7"/>
      <c r="U18" s="7"/>
      <c r="V18" s="7"/>
      <c r="W18" s="7"/>
      <c r="X18" s="7"/>
      <c r="Y18" s="7"/>
      <c r="Z18" s="7"/>
    </row>
    <row r="19" spans="1:26" ht="15" customHeight="1">
      <c r="A19" s="18" t="s">
        <v>39</v>
      </c>
      <c r="B19" s="23" t="s">
        <v>40</v>
      </c>
      <c r="C19" s="15">
        <v>3.5</v>
      </c>
      <c r="D19" s="15">
        <v>76.07</v>
      </c>
      <c r="E19" s="15">
        <f t="shared" si="0"/>
        <v>266.245</v>
      </c>
      <c r="F19" s="20">
        <f t="shared" si="1"/>
        <v>69.75619</v>
      </c>
      <c r="G19" s="15">
        <v>149.02</v>
      </c>
      <c r="H19" s="15">
        <f>E19*0.3747</f>
        <v>99.7620015</v>
      </c>
      <c r="I19" s="15">
        <v>54.44</v>
      </c>
      <c r="J19" s="15">
        <f t="shared" si="3"/>
        <v>639.2231915</v>
      </c>
      <c r="K19" s="15">
        <f t="shared" si="4"/>
        <v>63.92231915</v>
      </c>
      <c r="L19" s="21">
        <f t="shared" si="5"/>
        <v>703.15</v>
      </c>
      <c r="M19" s="21">
        <f t="shared" si="6"/>
        <v>126.57</v>
      </c>
      <c r="N19" s="21">
        <f t="shared" si="7"/>
        <v>829.72</v>
      </c>
      <c r="O19" s="17"/>
      <c r="P19" s="22"/>
      <c r="Q19" s="8"/>
      <c r="R19" s="8"/>
      <c r="S19" s="7"/>
      <c r="T19" s="7"/>
      <c r="U19" s="7"/>
      <c r="V19" s="7"/>
      <c r="W19" s="7"/>
      <c r="X19" s="7"/>
      <c r="Y19" s="7"/>
      <c r="Z19" s="7"/>
    </row>
    <row r="20" spans="1:26" ht="18" customHeight="1">
      <c r="A20" s="11" t="s">
        <v>41</v>
      </c>
      <c r="B20" s="12" t="s">
        <v>42</v>
      </c>
      <c r="C20" s="13"/>
      <c r="D20" s="13"/>
      <c r="E20" s="13"/>
      <c r="F20" s="14"/>
      <c r="G20" s="13"/>
      <c r="H20" s="13"/>
      <c r="I20" s="15"/>
      <c r="J20" s="13"/>
      <c r="K20" s="13"/>
      <c r="L20" s="16"/>
      <c r="M20" s="16"/>
      <c r="N20" s="16"/>
      <c r="O20" s="17"/>
      <c r="P20" s="22"/>
      <c r="Q20" s="8"/>
      <c r="R20" s="8"/>
      <c r="S20" s="7"/>
      <c r="T20" s="7"/>
      <c r="U20" s="7"/>
      <c r="V20" s="7"/>
      <c r="W20" s="7"/>
      <c r="X20" s="7"/>
      <c r="Y20" s="7"/>
      <c r="Z20" s="7"/>
    </row>
    <row r="21" spans="1:26" ht="18" customHeight="1">
      <c r="A21" s="18" t="s">
        <v>43</v>
      </c>
      <c r="B21" s="23" t="s">
        <v>28</v>
      </c>
      <c r="C21" s="15">
        <v>2.5</v>
      </c>
      <c r="D21" s="15">
        <v>76.07</v>
      </c>
      <c r="E21" s="15">
        <f>PRODUCT(C21,D21)</f>
        <v>190.17499999999998</v>
      </c>
      <c r="F21" s="20">
        <f>PRODUCT(E21,0.262)</f>
        <v>49.825849999999996</v>
      </c>
      <c r="G21" s="15">
        <v>35</v>
      </c>
      <c r="H21" s="15">
        <f>PRODUCT(E21,0.3747)</f>
        <v>71.25857249999999</v>
      </c>
      <c r="I21" s="15">
        <v>14.8</v>
      </c>
      <c r="J21" s="15">
        <f>SUM(E21,F21,G21,H21,I21)</f>
        <v>361.05942250000004</v>
      </c>
      <c r="K21" s="15">
        <f>PRODUCT(J21,0.1)</f>
        <v>36.105942250000005</v>
      </c>
      <c r="L21" s="21">
        <f>ROUND(SUM(J21,K21),2)</f>
        <v>397.17</v>
      </c>
      <c r="M21" s="21">
        <f>ROUND(L21*0.18,2)</f>
        <v>71.49</v>
      </c>
      <c r="N21" s="21">
        <f>ROUND((L21+M21),2)</f>
        <v>468.66</v>
      </c>
      <c r="O21" s="17"/>
      <c r="P21" s="22"/>
      <c r="Q21" s="8"/>
      <c r="R21" s="8"/>
      <c r="S21" s="7"/>
      <c r="T21" s="7"/>
      <c r="U21" s="7"/>
      <c r="V21" s="7"/>
      <c r="W21" s="7"/>
      <c r="X21" s="7"/>
      <c r="Y21" s="7"/>
      <c r="Z21" s="7"/>
    </row>
    <row r="22" spans="1:26" ht="26.25" customHeight="1">
      <c r="A22" s="18" t="s">
        <v>44</v>
      </c>
      <c r="B22" s="23" t="s">
        <v>45</v>
      </c>
      <c r="C22" s="15">
        <v>2</v>
      </c>
      <c r="D22" s="15">
        <v>76.07</v>
      </c>
      <c r="E22" s="15">
        <f>PRODUCT(C22,D22)</f>
        <v>152.14</v>
      </c>
      <c r="F22" s="20">
        <f>PRODUCT(E22,0.262)</f>
        <v>39.860679999999995</v>
      </c>
      <c r="G22" s="15"/>
      <c r="H22" s="15">
        <f>PRODUCT(E22,0.3747)</f>
        <v>57.006857999999994</v>
      </c>
      <c r="I22" s="15">
        <v>82.92</v>
      </c>
      <c r="J22" s="15">
        <f>SUM(E22,F22,G22,H22,I22)</f>
        <v>331.92753799999997</v>
      </c>
      <c r="K22" s="15">
        <f>PRODUCT(J22,0.1)</f>
        <v>33.1927538</v>
      </c>
      <c r="L22" s="21">
        <f>ROUND(SUM(J22,K22),2)</f>
        <v>365.12</v>
      </c>
      <c r="M22" s="21">
        <f>ROUND(L22*0.18,2)</f>
        <v>65.72</v>
      </c>
      <c r="N22" s="21">
        <f>ROUND((L22+M22),2)</f>
        <v>430.84</v>
      </c>
      <c r="O22" s="17"/>
      <c r="P22" s="22"/>
      <c r="Q22" s="8"/>
      <c r="R22" s="8"/>
      <c r="S22" s="7"/>
      <c r="T22" s="7"/>
      <c r="U22" s="7"/>
      <c r="V22" s="7"/>
      <c r="W22" s="7"/>
      <c r="X22" s="7"/>
      <c r="Y22" s="7"/>
      <c r="Z22" s="7"/>
    </row>
    <row r="23" spans="1:26" ht="26.25" customHeight="1">
      <c r="A23" s="18" t="s">
        <v>46</v>
      </c>
      <c r="B23" s="23" t="s">
        <v>47</v>
      </c>
      <c r="C23" s="15">
        <v>3.5</v>
      </c>
      <c r="D23" s="15">
        <v>76.07</v>
      </c>
      <c r="E23" s="15">
        <f>PRODUCT(C23,D23)</f>
        <v>266.245</v>
      </c>
      <c r="F23" s="20">
        <f>PRODUCT(E23,0.262)</f>
        <v>69.75619</v>
      </c>
      <c r="G23" s="15">
        <v>21</v>
      </c>
      <c r="H23" s="15">
        <f>PRODUCT(E23,0.3747)</f>
        <v>99.7620015</v>
      </c>
      <c r="I23" s="15">
        <v>110.56</v>
      </c>
      <c r="J23" s="15">
        <f>SUM(E23,F23,G23,H23,I23)</f>
        <v>567.3231915</v>
      </c>
      <c r="K23" s="15">
        <f>PRODUCT(J23,0.1)</f>
        <v>56.73231915</v>
      </c>
      <c r="L23" s="21">
        <f>ROUND(SUM(J23,K23),2)</f>
        <v>624.06</v>
      </c>
      <c r="M23" s="21">
        <f>ROUND(L23*0.18,2)</f>
        <v>112.33</v>
      </c>
      <c r="N23" s="21">
        <f>ROUND((L23+M23),2)</f>
        <v>736.39</v>
      </c>
      <c r="O23" s="17"/>
      <c r="P23" s="22"/>
      <c r="Q23" s="8"/>
      <c r="R23" s="8"/>
      <c r="S23" s="7"/>
      <c r="T23" s="7"/>
      <c r="U23" s="7"/>
      <c r="V23" s="7"/>
      <c r="W23" s="7"/>
      <c r="X23" s="7"/>
      <c r="Y23" s="7"/>
      <c r="Z23" s="7"/>
    </row>
    <row r="24" spans="1:26" ht="14.25" customHeight="1">
      <c r="A24" s="18" t="s">
        <v>48</v>
      </c>
      <c r="B24" s="23" t="s">
        <v>36</v>
      </c>
      <c r="C24" s="15">
        <v>1</v>
      </c>
      <c r="D24" s="15">
        <v>76.07</v>
      </c>
      <c r="E24" s="15">
        <f>PRODUCT(C24,D24)</f>
        <v>76.07</v>
      </c>
      <c r="F24" s="20">
        <f>PRODUCT(E24,0.262)</f>
        <v>19.930339999999998</v>
      </c>
      <c r="G24" s="15"/>
      <c r="H24" s="15">
        <f>PRODUCT(E24,0.3747)</f>
        <v>28.503428999999997</v>
      </c>
      <c r="I24" s="15">
        <v>2.23</v>
      </c>
      <c r="J24" s="15">
        <f>SUM(E24,F24,G24,H24,I24)</f>
        <v>126.733769</v>
      </c>
      <c r="K24" s="15">
        <f>PRODUCT(J24,0.1)</f>
        <v>12.673376900000001</v>
      </c>
      <c r="L24" s="21">
        <f>ROUND(SUM(J24,K24),2)</f>
        <v>139.41</v>
      </c>
      <c r="M24" s="21">
        <f>ROUND(L24*0.18,2)</f>
        <v>25.09</v>
      </c>
      <c r="N24" s="21">
        <f>ROUND((L24+M24),2)</f>
        <v>164.5</v>
      </c>
      <c r="O24" s="17"/>
      <c r="P24" s="22"/>
      <c r="Q24" s="8"/>
      <c r="R24" s="8"/>
      <c r="S24" s="7"/>
      <c r="T24" s="7"/>
      <c r="U24" s="7"/>
      <c r="V24" s="7"/>
      <c r="W24" s="7"/>
      <c r="X24" s="7"/>
      <c r="Y24" s="7"/>
      <c r="Z24" s="7"/>
    </row>
    <row r="25" spans="1:26" ht="26.25" customHeight="1">
      <c r="A25" s="11" t="s">
        <v>49</v>
      </c>
      <c r="B25" s="12" t="s">
        <v>50</v>
      </c>
      <c r="C25" s="13"/>
      <c r="D25" s="13"/>
      <c r="E25" s="13"/>
      <c r="F25" s="14"/>
      <c r="G25" s="13"/>
      <c r="H25" s="13"/>
      <c r="I25" s="15"/>
      <c r="J25" s="13"/>
      <c r="K25" s="13"/>
      <c r="L25" s="16"/>
      <c r="M25" s="16"/>
      <c r="N25" s="16"/>
      <c r="O25" s="17"/>
      <c r="P25" s="22"/>
      <c r="Q25" s="8"/>
      <c r="R25" s="8"/>
      <c r="S25" s="7"/>
      <c r="T25" s="7"/>
      <c r="U25" s="7"/>
      <c r="V25" s="7"/>
      <c r="W25" s="7"/>
      <c r="X25" s="7"/>
      <c r="Y25" s="7"/>
      <c r="Z25" s="7"/>
    </row>
    <row r="26" spans="1:26" ht="17.25" customHeight="1">
      <c r="A26" s="18" t="s">
        <v>51</v>
      </c>
      <c r="B26" s="19" t="s">
        <v>24</v>
      </c>
      <c r="C26" s="15">
        <v>1.5</v>
      </c>
      <c r="D26" s="15">
        <v>76.07</v>
      </c>
      <c r="E26" s="15">
        <f aca="true" t="shared" si="8" ref="E26:E32">PRODUCT(C26,D26)</f>
        <v>114.10499999999999</v>
      </c>
      <c r="F26" s="20">
        <f aca="true" t="shared" si="9" ref="F26:F32">PRODUCT(E26,0.262)</f>
        <v>29.895509999999998</v>
      </c>
      <c r="G26" s="15">
        <v>35</v>
      </c>
      <c r="H26" s="15">
        <f aca="true" t="shared" si="10" ref="H26:H31">PRODUCT(E26,0.3747)</f>
        <v>42.755143499999996</v>
      </c>
      <c r="I26" s="15">
        <v>14.8</v>
      </c>
      <c r="J26" s="15">
        <f aca="true" t="shared" si="11" ref="J26:J32">SUM(E26,F26,G26,H26,I26)</f>
        <v>236.5556535</v>
      </c>
      <c r="K26" s="15">
        <f aca="true" t="shared" si="12" ref="K26:K32">PRODUCT(J26,0.1)</f>
        <v>23.655565350000003</v>
      </c>
      <c r="L26" s="21">
        <f aca="true" t="shared" si="13" ref="L26:L32">ROUND(SUM(J26,K26),2)</f>
        <v>260.21</v>
      </c>
      <c r="M26" s="21">
        <f aca="true" t="shared" si="14" ref="M26:M32">ROUND(L26*0.18,2)</f>
        <v>46.84</v>
      </c>
      <c r="N26" s="21">
        <f aca="true" t="shared" si="15" ref="N26:N32">ROUND((L26+M26),2)</f>
        <v>307.05</v>
      </c>
      <c r="O26" s="17"/>
      <c r="P26" s="22"/>
      <c r="Q26" s="8"/>
      <c r="R26" s="8"/>
      <c r="S26" s="7"/>
      <c r="T26" s="7"/>
      <c r="U26" s="7"/>
      <c r="V26" s="7"/>
      <c r="W26" s="7"/>
      <c r="X26" s="7"/>
      <c r="Y26" s="7"/>
      <c r="Z26" s="7"/>
    </row>
    <row r="27" spans="1:26" ht="14.25" customHeight="1">
      <c r="A27" s="18" t="s">
        <v>52</v>
      </c>
      <c r="B27" s="23" t="s">
        <v>26</v>
      </c>
      <c r="C27" s="15">
        <v>3</v>
      </c>
      <c r="D27" s="15">
        <v>76.07</v>
      </c>
      <c r="E27" s="15">
        <f t="shared" si="8"/>
        <v>228.20999999999998</v>
      </c>
      <c r="F27" s="20">
        <f t="shared" si="9"/>
        <v>59.791019999999996</v>
      </c>
      <c r="G27" s="15">
        <v>35</v>
      </c>
      <c r="H27" s="15">
        <f t="shared" si="10"/>
        <v>85.51028699999999</v>
      </c>
      <c r="I27" s="15">
        <v>14.8</v>
      </c>
      <c r="J27" s="15">
        <f t="shared" si="11"/>
        <v>423.311307</v>
      </c>
      <c r="K27" s="15">
        <f t="shared" si="12"/>
        <v>42.3311307</v>
      </c>
      <c r="L27" s="21">
        <f t="shared" si="13"/>
        <v>465.64</v>
      </c>
      <c r="M27" s="21">
        <f t="shared" si="14"/>
        <v>83.82</v>
      </c>
      <c r="N27" s="21">
        <f t="shared" si="15"/>
        <v>549.46</v>
      </c>
      <c r="O27" s="17"/>
      <c r="P27" s="22"/>
      <c r="Q27" s="8"/>
      <c r="R27" s="8"/>
      <c r="S27" s="7"/>
      <c r="T27" s="7"/>
      <c r="U27" s="7"/>
      <c r="V27" s="7"/>
      <c r="W27" s="7"/>
      <c r="X27" s="7"/>
      <c r="Y27" s="7"/>
      <c r="Z27" s="7"/>
    </row>
    <row r="28" spans="1:26" ht="14.25" customHeight="1">
      <c r="A28" s="18" t="s">
        <v>53</v>
      </c>
      <c r="B28" s="23" t="s">
        <v>28</v>
      </c>
      <c r="C28" s="15">
        <v>2.5</v>
      </c>
      <c r="D28" s="15">
        <v>76.07</v>
      </c>
      <c r="E28" s="15">
        <f t="shared" si="8"/>
        <v>190.17499999999998</v>
      </c>
      <c r="F28" s="20">
        <f t="shared" si="9"/>
        <v>49.825849999999996</v>
      </c>
      <c r="G28" s="15">
        <v>35</v>
      </c>
      <c r="H28" s="15">
        <f t="shared" si="10"/>
        <v>71.25857249999999</v>
      </c>
      <c r="I28" s="15">
        <v>14.8</v>
      </c>
      <c r="J28" s="15">
        <f t="shared" si="11"/>
        <v>361.05942250000004</v>
      </c>
      <c r="K28" s="15">
        <f t="shared" si="12"/>
        <v>36.105942250000005</v>
      </c>
      <c r="L28" s="21">
        <f t="shared" si="13"/>
        <v>397.17</v>
      </c>
      <c r="M28" s="21">
        <f t="shared" si="14"/>
        <v>71.49</v>
      </c>
      <c r="N28" s="21">
        <f t="shared" si="15"/>
        <v>468.66</v>
      </c>
      <c r="O28" s="17"/>
      <c r="P28" s="22"/>
      <c r="Q28" s="8"/>
      <c r="R28" s="8"/>
      <c r="S28" s="7"/>
      <c r="T28" s="7"/>
      <c r="U28" s="7"/>
      <c r="V28" s="7"/>
      <c r="W28" s="7"/>
      <c r="X28" s="7"/>
      <c r="Y28" s="7"/>
      <c r="Z28" s="7"/>
    </row>
    <row r="29" spans="1:26" ht="26.25" customHeight="1">
      <c r="A29" s="18" t="s">
        <v>54</v>
      </c>
      <c r="B29" s="23" t="s">
        <v>45</v>
      </c>
      <c r="C29" s="15">
        <v>2</v>
      </c>
      <c r="D29" s="15">
        <v>76.07</v>
      </c>
      <c r="E29" s="15">
        <f t="shared" si="8"/>
        <v>152.14</v>
      </c>
      <c r="F29" s="20">
        <f t="shared" si="9"/>
        <v>39.860679999999995</v>
      </c>
      <c r="G29" s="15"/>
      <c r="H29" s="15">
        <f t="shared" si="10"/>
        <v>57.006857999999994</v>
      </c>
      <c r="I29" s="15">
        <v>82.92</v>
      </c>
      <c r="J29" s="15">
        <f t="shared" si="11"/>
        <v>331.92753799999997</v>
      </c>
      <c r="K29" s="15">
        <f t="shared" si="12"/>
        <v>33.1927538</v>
      </c>
      <c r="L29" s="21">
        <f t="shared" si="13"/>
        <v>365.12</v>
      </c>
      <c r="M29" s="21">
        <f t="shared" si="14"/>
        <v>65.72</v>
      </c>
      <c r="N29" s="21">
        <f t="shared" si="15"/>
        <v>430.84</v>
      </c>
      <c r="O29" s="17"/>
      <c r="P29" s="22"/>
      <c r="Q29" s="8"/>
      <c r="R29" s="8"/>
      <c r="S29" s="7"/>
      <c r="T29" s="7"/>
      <c r="U29" s="7"/>
      <c r="V29" s="7"/>
      <c r="W29" s="7"/>
      <c r="X29" s="7"/>
      <c r="Y29" s="7"/>
      <c r="Z29" s="7"/>
    </row>
    <row r="30" spans="1:26" ht="26.25" customHeight="1">
      <c r="A30" s="18" t="s">
        <v>55</v>
      </c>
      <c r="B30" s="23" t="s">
        <v>47</v>
      </c>
      <c r="C30" s="15">
        <v>3.5</v>
      </c>
      <c r="D30" s="15">
        <v>76.07</v>
      </c>
      <c r="E30" s="15">
        <f t="shared" si="8"/>
        <v>266.245</v>
      </c>
      <c r="F30" s="20">
        <f t="shared" si="9"/>
        <v>69.75619</v>
      </c>
      <c r="G30" s="15">
        <v>21</v>
      </c>
      <c r="H30" s="15">
        <f t="shared" si="10"/>
        <v>99.7620015</v>
      </c>
      <c r="I30" s="15">
        <v>110.56</v>
      </c>
      <c r="J30" s="15">
        <f t="shared" si="11"/>
        <v>567.3231915</v>
      </c>
      <c r="K30" s="15">
        <f t="shared" si="12"/>
        <v>56.73231915</v>
      </c>
      <c r="L30" s="21">
        <f t="shared" si="13"/>
        <v>624.06</v>
      </c>
      <c r="M30" s="21">
        <f t="shared" si="14"/>
        <v>112.33</v>
      </c>
      <c r="N30" s="21">
        <f t="shared" si="15"/>
        <v>736.39</v>
      </c>
      <c r="O30" s="17"/>
      <c r="P30" s="22"/>
      <c r="Q30" s="8"/>
      <c r="R30" s="8"/>
      <c r="S30" s="7"/>
      <c r="T30" s="7"/>
      <c r="U30" s="7"/>
      <c r="V30" s="7"/>
      <c r="W30" s="7"/>
      <c r="X30" s="7"/>
      <c r="Y30" s="7"/>
      <c r="Z30" s="7"/>
    </row>
    <row r="31" spans="1:26" ht="12.75" customHeight="1">
      <c r="A31" s="18" t="s">
        <v>56</v>
      </c>
      <c r="B31" s="23" t="s">
        <v>36</v>
      </c>
      <c r="C31" s="15">
        <v>1</v>
      </c>
      <c r="D31" s="15">
        <v>76.07</v>
      </c>
      <c r="E31" s="15">
        <f t="shared" si="8"/>
        <v>76.07</v>
      </c>
      <c r="F31" s="20">
        <f t="shared" si="9"/>
        <v>19.930339999999998</v>
      </c>
      <c r="G31" s="15"/>
      <c r="H31" s="15">
        <f t="shared" si="10"/>
        <v>28.503428999999997</v>
      </c>
      <c r="I31" s="15">
        <v>2.23</v>
      </c>
      <c r="J31" s="15">
        <f t="shared" si="11"/>
        <v>126.733769</v>
      </c>
      <c r="K31" s="15">
        <f t="shared" si="12"/>
        <v>12.673376900000001</v>
      </c>
      <c r="L31" s="21">
        <f t="shared" si="13"/>
        <v>139.41</v>
      </c>
      <c r="M31" s="21">
        <f t="shared" si="14"/>
        <v>25.09</v>
      </c>
      <c r="N31" s="21">
        <f t="shared" si="15"/>
        <v>164.5</v>
      </c>
      <c r="O31" s="17"/>
      <c r="P31" s="22"/>
      <c r="Q31" s="8"/>
      <c r="R31" s="8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18" t="s">
        <v>57</v>
      </c>
      <c r="B32" s="26" t="s">
        <v>40</v>
      </c>
      <c r="C32" s="15">
        <v>3.5</v>
      </c>
      <c r="D32" s="15">
        <v>76.07</v>
      </c>
      <c r="E32" s="15">
        <f t="shared" si="8"/>
        <v>266.245</v>
      </c>
      <c r="F32" s="20">
        <f t="shared" si="9"/>
        <v>69.75619</v>
      </c>
      <c r="G32" s="15">
        <v>149.02</v>
      </c>
      <c r="H32" s="15">
        <f>E32*0.3747</f>
        <v>99.7620015</v>
      </c>
      <c r="I32" s="15">
        <v>54.44</v>
      </c>
      <c r="J32" s="15">
        <f t="shared" si="11"/>
        <v>639.2231915</v>
      </c>
      <c r="K32" s="15">
        <f t="shared" si="12"/>
        <v>63.92231915</v>
      </c>
      <c r="L32" s="21">
        <f t="shared" si="13"/>
        <v>703.15</v>
      </c>
      <c r="M32" s="21">
        <f t="shared" si="14"/>
        <v>126.57</v>
      </c>
      <c r="N32" s="21">
        <f t="shared" si="15"/>
        <v>829.72</v>
      </c>
      <c r="O32" s="17"/>
      <c r="P32" s="22"/>
      <c r="Q32" s="8"/>
      <c r="R32" s="8"/>
      <c r="S32" s="7"/>
      <c r="T32" s="7"/>
      <c r="U32" s="7"/>
      <c r="V32" s="7"/>
      <c r="W32" s="7"/>
      <c r="X32" s="7"/>
      <c r="Y32" s="7"/>
      <c r="Z32" s="7"/>
    </row>
    <row r="33" spans="1:26" ht="12.75">
      <c r="A33" s="27" t="s">
        <v>58</v>
      </c>
      <c r="B33" s="28" t="s">
        <v>59</v>
      </c>
      <c r="C33" s="15"/>
      <c r="D33" s="15" t="s">
        <v>60</v>
      </c>
      <c r="E33" s="15"/>
      <c r="F33" s="20"/>
      <c r="G33" s="15"/>
      <c r="H33" s="15" t="s">
        <v>60</v>
      </c>
      <c r="I33" s="15"/>
      <c r="J33" s="15"/>
      <c r="K33" s="15"/>
      <c r="L33" s="21"/>
      <c r="M33" s="21"/>
      <c r="N33" s="21"/>
      <c r="O33" s="17"/>
      <c r="P33" s="22" t="s">
        <v>60</v>
      </c>
      <c r="Q33" s="8"/>
      <c r="R33" s="8"/>
      <c r="S33" s="7"/>
      <c r="T33" s="7"/>
      <c r="U33" s="7"/>
      <c r="V33" s="7"/>
      <c r="W33" s="7"/>
      <c r="X33" s="7"/>
      <c r="Y33" s="7"/>
      <c r="Z33" s="7"/>
    </row>
    <row r="34" spans="1:26" ht="25.5">
      <c r="A34" s="18" t="s">
        <v>61</v>
      </c>
      <c r="B34" s="23" t="s">
        <v>62</v>
      </c>
      <c r="C34" s="15">
        <v>0.67</v>
      </c>
      <c r="D34" s="15">
        <v>76.07</v>
      </c>
      <c r="E34" s="15">
        <f aca="true" t="shared" si="16" ref="E34:E39">PRODUCT(C34,D34)</f>
        <v>50.966899999999995</v>
      </c>
      <c r="F34" s="20">
        <f aca="true" t="shared" si="17" ref="F34:F39">PRODUCT(E34,0.262)</f>
        <v>13.353327799999999</v>
      </c>
      <c r="G34" s="15">
        <v>7</v>
      </c>
      <c r="H34" s="15">
        <f aca="true" t="shared" si="18" ref="H34:H39">PRODUCT(E34,0.3747)</f>
        <v>19.097297429999998</v>
      </c>
      <c r="I34" s="15"/>
      <c r="J34" s="15">
        <f aca="true" t="shared" si="19" ref="J34:J39">SUM(E34,F34,G34,H34,I34)</f>
        <v>90.41752523</v>
      </c>
      <c r="K34" s="15">
        <f aca="true" t="shared" si="20" ref="K34:K39">PRODUCT(J34,0.1)</f>
        <v>9.041752523</v>
      </c>
      <c r="L34" s="21">
        <f>ROUND(SUM(J34,K34),2)</f>
        <v>99.46</v>
      </c>
      <c r="M34" s="21">
        <f aca="true" t="shared" si="21" ref="M34:M39">ROUND(L34*0.18,2)</f>
        <v>17.9</v>
      </c>
      <c r="N34" s="21">
        <f aca="true" t="shared" si="22" ref="N34:N39">ROUND((L34+M34),2)</f>
        <v>117.36</v>
      </c>
      <c r="O34" s="17">
        <v>103.71</v>
      </c>
      <c r="P34" s="22">
        <f aca="true" t="shared" si="23" ref="P34:P39">N34*100/O34-100</f>
        <v>13.161700896731276</v>
      </c>
      <c r="Q34" s="8"/>
      <c r="R34" s="8"/>
      <c r="S34" s="7"/>
      <c r="T34" s="7"/>
      <c r="U34" s="7"/>
      <c r="V34" s="7"/>
      <c r="W34" s="7"/>
      <c r="X34" s="7"/>
      <c r="Y34" s="7"/>
      <c r="Z34" s="7"/>
    </row>
    <row r="35" spans="1:26" ht="14.25" customHeight="1">
      <c r="A35" s="18" t="s">
        <v>63</v>
      </c>
      <c r="B35" s="23" t="s">
        <v>64</v>
      </c>
      <c r="C35" s="15">
        <v>0.67</v>
      </c>
      <c r="D35" s="15">
        <v>76.07</v>
      </c>
      <c r="E35" s="15">
        <f t="shared" si="16"/>
        <v>50.966899999999995</v>
      </c>
      <c r="F35" s="20">
        <f t="shared" si="17"/>
        <v>13.353327799999999</v>
      </c>
      <c r="G35" s="15">
        <v>7</v>
      </c>
      <c r="H35" s="15">
        <f t="shared" si="18"/>
        <v>19.097297429999998</v>
      </c>
      <c r="I35" s="15"/>
      <c r="J35" s="15">
        <f t="shared" si="19"/>
        <v>90.41752523</v>
      </c>
      <c r="K35" s="15">
        <f t="shared" si="20"/>
        <v>9.041752523</v>
      </c>
      <c r="L35" s="21">
        <f>ROUND(SUM(J35,K35),2)</f>
        <v>99.46</v>
      </c>
      <c r="M35" s="21">
        <f t="shared" si="21"/>
        <v>17.9</v>
      </c>
      <c r="N35" s="21">
        <f t="shared" si="22"/>
        <v>117.36</v>
      </c>
      <c r="O35" s="17">
        <v>103.71</v>
      </c>
      <c r="P35" s="22">
        <f t="shared" si="23"/>
        <v>13.161700896731276</v>
      </c>
      <c r="Q35" s="8"/>
      <c r="R35" s="8"/>
      <c r="S35" s="7"/>
      <c r="T35" s="7"/>
      <c r="U35" s="7"/>
      <c r="V35" s="7"/>
      <c r="W35" s="7"/>
      <c r="X35" s="7"/>
      <c r="Y35" s="7"/>
      <c r="Z35" s="7"/>
    </row>
    <row r="36" spans="1:26" ht="25.5">
      <c r="A36" s="18" t="s">
        <v>65</v>
      </c>
      <c r="B36" s="23" t="s">
        <v>66</v>
      </c>
      <c r="C36" s="15">
        <v>0.87</v>
      </c>
      <c r="D36" s="15">
        <v>76.07</v>
      </c>
      <c r="E36" s="15">
        <f t="shared" si="16"/>
        <v>66.1809</v>
      </c>
      <c r="F36" s="20">
        <f t="shared" si="17"/>
        <v>17.3393958</v>
      </c>
      <c r="G36" s="15">
        <v>7</v>
      </c>
      <c r="H36" s="15">
        <f t="shared" si="18"/>
        <v>24.797983229999996</v>
      </c>
      <c r="I36" s="15"/>
      <c r="J36" s="15">
        <f t="shared" si="19"/>
        <v>115.31827902999999</v>
      </c>
      <c r="K36" s="15">
        <f t="shared" si="20"/>
        <v>11.531827903</v>
      </c>
      <c r="L36" s="21">
        <f>ROUND(SUM(J36,K36),2)</f>
        <v>126.85</v>
      </c>
      <c r="M36" s="21">
        <f t="shared" si="21"/>
        <v>22.83</v>
      </c>
      <c r="N36" s="21">
        <f t="shared" si="22"/>
        <v>149.68</v>
      </c>
      <c r="O36" s="17">
        <v>128.31</v>
      </c>
      <c r="P36" s="22">
        <f t="shared" si="23"/>
        <v>16.654976229444316</v>
      </c>
      <c r="Q36" s="8"/>
      <c r="R36" s="8"/>
      <c r="S36" s="7"/>
      <c r="T36" s="7"/>
      <c r="U36" s="7"/>
      <c r="V36" s="7"/>
      <c r="W36" s="7"/>
      <c r="X36" s="7"/>
      <c r="Y36" s="7"/>
      <c r="Z36" s="7"/>
    </row>
    <row r="37" spans="1:26" ht="25.5">
      <c r="A37" s="18" t="s">
        <v>67</v>
      </c>
      <c r="B37" s="23" t="s">
        <v>68</v>
      </c>
      <c r="C37" s="15">
        <v>1.5</v>
      </c>
      <c r="D37" s="15">
        <v>76.07</v>
      </c>
      <c r="E37" s="15">
        <f t="shared" si="16"/>
        <v>114.10499999999999</v>
      </c>
      <c r="F37" s="20">
        <f t="shared" si="17"/>
        <v>29.895509999999998</v>
      </c>
      <c r="G37" s="15">
        <v>7</v>
      </c>
      <c r="H37" s="15">
        <f t="shared" si="18"/>
        <v>42.755143499999996</v>
      </c>
      <c r="I37" s="15"/>
      <c r="J37" s="15">
        <f t="shared" si="19"/>
        <v>193.7556535</v>
      </c>
      <c r="K37" s="15">
        <f t="shared" si="20"/>
        <v>19.375565350000002</v>
      </c>
      <c r="L37" s="21">
        <f>ROUND(SUM(J37,K37),2)</f>
        <v>213.13</v>
      </c>
      <c r="M37" s="21">
        <f t="shared" si="21"/>
        <v>38.36</v>
      </c>
      <c r="N37" s="21">
        <f t="shared" si="22"/>
        <v>251.49</v>
      </c>
      <c r="O37" s="17">
        <v>151.02</v>
      </c>
      <c r="P37" s="22">
        <f t="shared" si="23"/>
        <v>66.52761223678982</v>
      </c>
      <c r="Q37" s="8"/>
      <c r="R37" s="8"/>
      <c r="S37" s="7"/>
      <c r="T37" s="7"/>
      <c r="U37" s="7"/>
      <c r="V37" s="7"/>
      <c r="W37" s="7"/>
      <c r="X37" s="7"/>
      <c r="Y37" s="7"/>
      <c r="Z37" s="7"/>
    </row>
    <row r="38" spans="1:26" ht="25.5" customHeight="1">
      <c r="A38" s="18" t="s">
        <v>69</v>
      </c>
      <c r="B38" s="23" t="s">
        <v>70</v>
      </c>
      <c r="C38" s="15">
        <v>0.72</v>
      </c>
      <c r="D38" s="15">
        <v>76.07</v>
      </c>
      <c r="E38" s="15">
        <f t="shared" si="16"/>
        <v>54.770399999999995</v>
      </c>
      <c r="F38" s="20">
        <f t="shared" si="17"/>
        <v>14.3498448</v>
      </c>
      <c r="G38" s="15">
        <v>7</v>
      </c>
      <c r="H38" s="15">
        <f t="shared" si="18"/>
        <v>20.522468879999998</v>
      </c>
      <c r="I38" s="15"/>
      <c r="J38" s="15">
        <f t="shared" si="19"/>
        <v>96.64271367999999</v>
      </c>
      <c r="K38" s="15">
        <f t="shared" si="20"/>
        <v>9.664271368</v>
      </c>
      <c r="L38" s="21">
        <f>ROUND(SUM(J38,K38),2)</f>
        <v>106.31</v>
      </c>
      <c r="M38" s="21">
        <f t="shared" si="21"/>
        <v>19.14</v>
      </c>
      <c r="N38" s="21">
        <f t="shared" si="22"/>
        <v>125.45</v>
      </c>
      <c r="O38" s="17">
        <v>77.22</v>
      </c>
      <c r="P38" s="22">
        <f t="shared" si="23"/>
        <v>62.45791245791247</v>
      </c>
      <c r="Q38" s="8"/>
      <c r="R38" s="8"/>
      <c r="S38" s="7"/>
      <c r="T38" s="7"/>
      <c r="U38" s="7"/>
      <c r="V38" s="7"/>
      <c r="W38" s="7"/>
      <c r="X38" s="7"/>
      <c r="Y38" s="7"/>
      <c r="Z38" s="7"/>
    </row>
    <row r="39" spans="1:26" ht="26.25" customHeight="1">
      <c r="A39" s="18" t="s">
        <v>71</v>
      </c>
      <c r="B39" s="23" t="s">
        <v>72</v>
      </c>
      <c r="C39" s="15">
        <v>1</v>
      </c>
      <c r="D39" s="15">
        <v>76.07</v>
      </c>
      <c r="E39" s="15">
        <f t="shared" si="16"/>
        <v>76.07</v>
      </c>
      <c r="F39" s="20">
        <f t="shared" si="17"/>
        <v>19.930339999999998</v>
      </c>
      <c r="G39" s="15">
        <v>7</v>
      </c>
      <c r="H39" s="15">
        <f t="shared" si="18"/>
        <v>28.503428999999997</v>
      </c>
      <c r="I39" s="15">
        <v>13.41</v>
      </c>
      <c r="J39" s="15">
        <f t="shared" si="19"/>
        <v>144.91376899999997</v>
      </c>
      <c r="K39" s="15">
        <f t="shared" si="20"/>
        <v>14.491376899999999</v>
      </c>
      <c r="L39" s="21">
        <v>159.4</v>
      </c>
      <c r="M39" s="21">
        <f t="shared" si="21"/>
        <v>28.69</v>
      </c>
      <c r="N39" s="21">
        <f t="shared" si="22"/>
        <v>188.09</v>
      </c>
      <c r="O39" s="17">
        <v>128.8</v>
      </c>
      <c r="P39" s="22">
        <f t="shared" si="23"/>
        <v>46.03260869565216</v>
      </c>
      <c r="Q39" s="8"/>
      <c r="R39" s="8"/>
      <c r="S39" s="7"/>
      <c r="T39" s="7"/>
      <c r="U39" s="7"/>
      <c r="V39" s="7"/>
      <c r="W39" s="7"/>
      <c r="X39" s="7"/>
      <c r="Y39" s="7"/>
      <c r="Z39" s="7"/>
    </row>
    <row r="40" spans="1:26" ht="12.75">
      <c r="A40" s="18" t="s">
        <v>73</v>
      </c>
      <c r="B40" s="23" t="s">
        <v>74</v>
      </c>
      <c r="C40" s="15"/>
      <c r="D40" s="15" t="s">
        <v>60</v>
      </c>
      <c r="E40" s="15"/>
      <c r="F40" s="20"/>
      <c r="G40" s="15"/>
      <c r="H40" s="15" t="s">
        <v>60</v>
      </c>
      <c r="I40" s="15"/>
      <c r="J40" s="15"/>
      <c r="K40" s="15"/>
      <c r="L40" s="21"/>
      <c r="M40" s="21"/>
      <c r="N40" s="21"/>
      <c r="O40" s="17"/>
      <c r="P40" s="22" t="s">
        <v>60</v>
      </c>
      <c r="Q40" s="8"/>
      <c r="R40" s="8"/>
      <c r="S40" s="7"/>
      <c r="T40" s="7"/>
      <c r="U40" s="7"/>
      <c r="V40" s="7"/>
      <c r="W40" s="7"/>
      <c r="X40" s="7"/>
      <c r="Y40" s="7"/>
      <c r="Z40" s="7"/>
    </row>
    <row r="41" spans="1:26" ht="12.75">
      <c r="A41" s="24" t="s">
        <v>75</v>
      </c>
      <c r="B41" s="25" t="s">
        <v>76</v>
      </c>
      <c r="C41" s="15">
        <v>1.9</v>
      </c>
      <c r="D41" s="15">
        <v>76.07</v>
      </c>
      <c r="E41" s="15">
        <f aca="true" t="shared" si="24" ref="E41:E56">PRODUCT(C41,D41)</f>
        <v>144.533</v>
      </c>
      <c r="F41" s="20">
        <f aca="true" t="shared" si="25" ref="F41:F56">PRODUCT(E41,0.262)</f>
        <v>37.867646</v>
      </c>
      <c r="G41" s="15">
        <v>7</v>
      </c>
      <c r="H41" s="15">
        <f aca="true" t="shared" si="26" ref="H41:H56">PRODUCT(E41,0.3747)</f>
        <v>54.15651509999999</v>
      </c>
      <c r="I41" s="15"/>
      <c r="J41" s="15">
        <f aca="true" t="shared" si="27" ref="J41:J56">SUM(E41,F41,G41,H41,I41)</f>
        <v>243.55716109999997</v>
      </c>
      <c r="K41" s="15">
        <f aca="true" t="shared" si="28" ref="K41:K56">PRODUCT(J41,0.1)</f>
        <v>24.35571611</v>
      </c>
      <c r="L41" s="21">
        <f aca="true" t="shared" si="29" ref="L41:L56">ROUND(SUM(J41,K41),2)</f>
        <v>267.91</v>
      </c>
      <c r="M41" s="21">
        <f aca="true" t="shared" si="30" ref="M41:M56">ROUND(L41*0.18,2)</f>
        <v>48.22</v>
      </c>
      <c r="N41" s="21">
        <f aca="true" t="shared" si="31" ref="N41:N56">ROUND((L41+M41),2)</f>
        <v>316.13</v>
      </c>
      <c r="O41" s="17">
        <v>188.87</v>
      </c>
      <c r="P41" s="22">
        <f>N41*100/O41-100</f>
        <v>67.37967914438502</v>
      </c>
      <c r="Q41" s="8"/>
      <c r="R41" s="8"/>
      <c r="S41" s="7"/>
      <c r="T41" s="7"/>
      <c r="U41" s="7"/>
      <c r="V41" s="7"/>
      <c r="W41" s="7"/>
      <c r="X41" s="7"/>
      <c r="Y41" s="7"/>
      <c r="Z41" s="7"/>
    </row>
    <row r="42" spans="1:26" ht="12.75">
      <c r="A42" s="24" t="s">
        <v>77</v>
      </c>
      <c r="B42" s="25" t="s">
        <v>78</v>
      </c>
      <c r="C42" s="15">
        <v>1.9</v>
      </c>
      <c r="D42" s="15">
        <v>76.07</v>
      </c>
      <c r="E42" s="15">
        <f t="shared" si="24"/>
        <v>144.533</v>
      </c>
      <c r="F42" s="20">
        <f t="shared" si="25"/>
        <v>37.867646</v>
      </c>
      <c r="G42" s="15">
        <v>7</v>
      </c>
      <c r="H42" s="15">
        <f t="shared" si="26"/>
        <v>54.15651509999999</v>
      </c>
      <c r="I42" s="15"/>
      <c r="J42" s="15">
        <f t="shared" si="27"/>
        <v>243.55716109999997</v>
      </c>
      <c r="K42" s="15">
        <f t="shared" si="28"/>
        <v>24.35571611</v>
      </c>
      <c r="L42" s="21">
        <f t="shared" si="29"/>
        <v>267.91</v>
      </c>
      <c r="M42" s="21">
        <f t="shared" si="30"/>
        <v>48.22</v>
      </c>
      <c r="N42" s="21">
        <f t="shared" si="31"/>
        <v>316.13</v>
      </c>
      <c r="O42" s="17">
        <v>188.87</v>
      </c>
      <c r="P42" s="22">
        <f>N42*100/O42-100</f>
        <v>67.37967914438502</v>
      </c>
      <c r="Q42" s="8"/>
      <c r="R42" s="8"/>
      <c r="S42" s="7"/>
      <c r="T42" s="7"/>
      <c r="U42" s="7"/>
      <c r="V42" s="7"/>
      <c r="W42" s="7"/>
      <c r="X42" s="7"/>
      <c r="Y42" s="7"/>
      <c r="Z42" s="7"/>
    </row>
    <row r="43" spans="1:26" ht="12.75">
      <c r="A43" s="24" t="s">
        <v>79</v>
      </c>
      <c r="B43" s="25" t="s">
        <v>80</v>
      </c>
      <c r="C43" s="15">
        <v>1.12</v>
      </c>
      <c r="D43" s="15">
        <v>76.07</v>
      </c>
      <c r="E43" s="15">
        <f t="shared" si="24"/>
        <v>85.1984</v>
      </c>
      <c r="F43" s="20">
        <f t="shared" si="25"/>
        <v>22.321980800000002</v>
      </c>
      <c r="G43" s="15">
        <v>7</v>
      </c>
      <c r="H43" s="15">
        <f t="shared" si="26"/>
        <v>31.92384048</v>
      </c>
      <c r="I43" s="15"/>
      <c r="J43" s="15">
        <f t="shared" si="27"/>
        <v>146.44422128000002</v>
      </c>
      <c r="K43" s="15">
        <f t="shared" si="28"/>
        <v>14.644422128000002</v>
      </c>
      <c r="L43" s="21">
        <f t="shared" si="29"/>
        <v>161.09</v>
      </c>
      <c r="M43" s="21">
        <f t="shared" si="30"/>
        <v>29</v>
      </c>
      <c r="N43" s="21">
        <f t="shared" si="31"/>
        <v>190.09</v>
      </c>
      <c r="O43" s="17">
        <v>188.87</v>
      </c>
      <c r="P43" s="22">
        <f>N43*100/O43-100</f>
        <v>0.6459469476359345</v>
      </c>
      <c r="Q43" s="8"/>
      <c r="R43" s="8"/>
      <c r="S43" s="7"/>
      <c r="T43" s="7"/>
      <c r="U43" s="7"/>
      <c r="V43" s="7"/>
      <c r="W43" s="7"/>
      <c r="X43" s="7"/>
      <c r="Y43" s="7"/>
      <c r="Z43" s="7"/>
    </row>
    <row r="44" spans="1:26" ht="12.75">
      <c r="A44" s="24" t="s">
        <v>81</v>
      </c>
      <c r="B44" s="25" t="s">
        <v>82</v>
      </c>
      <c r="C44" s="15">
        <v>1.12</v>
      </c>
      <c r="D44" s="15">
        <v>76.07</v>
      </c>
      <c r="E44" s="15">
        <f t="shared" si="24"/>
        <v>85.1984</v>
      </c>
      <c r="F44" s="20">
        <f t="shared" si="25"/>
        <v>22.321980800000002</v>
      </c>
      <c r="G44" s="15">
        <v>7</v>
      </c>
      <c r="H44" s="15">
        <f t="shared" si="26"/>
        <v>31.92384048</v>
      </c>
      <c r="I44" s="15"/>
      <c r="J44" s="15">
        <f t="shared" si="27"/>
        <v>146.44422128000002</v>
      </c>
      <c r="K44" s="15">
        <f t="shared" si="28"/>
        <v>14.644422128000002</v>
      </c>
      <c r="L44" s="21">
        <f t="shared" si="29"/>
        <v>161.09</v>
      </c>
      <c r="M44" s="21">
        <f t="shared" si="30"/>
        <v>29</v>
      </c>
      <c r="N44" s="21">
        <f t="shared" si="31"/>
        <v>190.09</v>
      </c>
      <c r="O44" s="17"/>
      <c r="P44" s="22"/>
      <c r="Q44" s="8"/>
      <c r="R44" s="8"/>
      <c r="S44" s="7"/>
      <c r="T44" s="7"/>
      <c r="U44" s="7"/>
      <c r="V44" s="7"/>
      <c r="W44" s="7"/>
      <c r="X44" s="7"/>
      <c r="Y44" s="7"/>
      <c r="Z44" s="7"/>
    </row>
    <row r="45" spans="1:26" ht="12.75">
      <c r="A45" s="24" t="s">
        <v>83</v>
      </c>
      <c r="B45" s="25" t="s">
        <v>84</v>
      </c>
      <c r="C45" s="15">
        <v>1.12</v>
      </c>
      <c r="D45" s="15">
        <v>76.07</v>
      </c>
      <c r="E45" s="15">
        <f t="shared" si="24"/>
        <v>85.1984</v>
      </c>
      <c r="F45" s="20">
        <f t="shared" si="25"/>
        <v>22.321980800000002</v>
      </c>
      <c r="G45" s="15">
        <v>7</v>
      </c>
      <c r="H45" s="15">
        <f t="shared" si="26"/>
        <v>31.92384048</v>
      </c>
      <c r="I45" s="15"/>
      <c r="J45" s="15">
        <f t="shared" si="27"/>
        <v>146.44422128000002</v>
      </c>
      <c r="K45" s="15">
        <f t="shared" si="28"/>
        <v>14.644422128000002</v>
      </c>
      <c r="L45" s="21">
        <f t="shared" si="29"/>
        <v>161.09</v>
      </c>
      <c r="M45" s="21">
        <f t="shared" si="30"/>
        <v>29</v>
      </c>
      <c r="N45" s="21">
        <f t="shared" si="31"/>
        <v>190.09</v>
      </c>
      <c r="O45" s="17"/>
      <c r="P45" s="22"/>
      <c r="Q45" s="8"/>
      <c r="R45" s="8"/>
      <c r="S45" s="7"/>
      <c r="T45" s="7"/>
      <c r="U45" s="7"/>
      <c r="V45" s="7"/>
      <c r="W45" s="7"/>
      <c r="X45" s="7"/>
      <c r="Y45" s="7"/>
      <c r="Z45" s="7"/>
    </row>
    <row r="46" spans="1:26" ht="12.75">
      <c r="A46" s="24" t="s">
        <v>85</v>
      </c>
      <c r="B46" s="25" t="s">
        <v>86</v>
      </c>
      <c r="C46" s="15">
        <v>1.12</v>
      </c>
      <c r="D46" s="15">
        <v>76.07</v>
      </c>
      <c r="E46" s="15">
        <f t="shared" si="24"/>
        <v>85.1984</v>
      </c>
      <c r="F46" s="20">
        <f t="shared" si="25"/>
        <v>22.321980800000002</v>
      </c>
      <c r="G46" s="15">
        <v>7</v>
      </c>
      <c r="H46" s="15">
        <f t="shared" si="26"/>
        <v>31.92384048</v>
      </c>
      <c r="I46" s="15"/>
      <c r="J46" s="15">
        <f t="shared" si="27"/>
        <v>146.44422128000002</v>
      </c>
      <c r="K46" s="15">
        <f t="shared" si="28"/>
        <v>14.644422128000002</v>
      </c>
      <c r="L46" s="21">
        <f t="shared" si="29"/>
        <v>161.09</v>
      </c>
      <c r="M46" s="21">
        <f t="shared" si="30"/>
        <v>29</v>
      </c>
      <c r="N46" s="21">
        <f t="shared" si="31"/>
        <v>190.09</v>
      </c>
      <c r="O46" s="17">
        <v>188.87</v>
      </c>
      <c r="P46" s="22">
        <f>N46*100/O46-100</f>
        <v>0.6459469476359345</v>
      </c>
      <c r="Q46" s="8"/>
      <c r="R46" s="8"/>
      <c r="S46" s="7"/>
      <c r="T46" s="7"/>
      <c r="U46" s="7"/>
      <c r="V46" s="7"/>
      <c r="W46" s="7"/>
      <c r="X46" s="7"/>
      <c r="Y46" s="7"/>
      <c r="Z46" s="7"/>
    </row>
    <row r="47" spans="1:26" ht="12.75">
      <c r="A47" s="24" t="s">
        <v>87</v>
      </c>
      <c r="B47" s="25" t="s">
        <v>88</v>
      </c>
      <c r="C47" s="15">
        <v>1.12</v>
      </c>
      <c r="D47" s="15">
        <v>76.07</v>
      </c>
      <c r="E47" s="15">
        <f t="shared" si="24"/>
        <v>85.1984</v>
      </c>
      <c r="F47" s="20">
        <f t="shared" si="25"/>
        <v>22.321980800000002</v>
      </c>
      <c r="G47" s="15">
        <v>7</v>
      </c>
      <c r="H47" s="15">
        <f t="shared" si="26"/>
        <v>31.92384048</v>
      </c>
      <c r="I47" s="15"/>
      <c r="J47" s="15">
        <f t="shared" si="27"/>
        <v>146.44422128000002</v>
      </c>
      <c r="K47" s="15">
        <f t="shared" si="28"/>
        <v>14.644422128000002</v>
      </c>
      <c r="L47" s="21">
        <f t="shared" si="29"/>
        <v>161.09</v>
      </c>
      <c r="M47" s="21">
        <f t="shared" si="30"/>
        <v>29</v>
      </c>
      <c r="N47" s="21">
        <f t="shared" si="31"/>
        <v>190.09</v>
      </c>
      <c r="O47" s="17">
        <v>188.87</v>
      </c>
      <c r="P47" s="22">
        <f>N47*100/O47-100</f>
        <v>0.6459469476359345</v>
      </c>
      <c r="Q47" s="8"/>
      <c r="R47" s="8"/>
      <c r="S47" s="7"/>
      <c r="T47" s="7"/>
      <c r="U47" s="7"/>
      <c r="V47" s="7"/>
      <c r="W47" s="7"/>
      <c r="X47" s="7"/>
      <c r="Y47" s="7"/>
      <c r="Z47" s="7"/>
    </row>
    <row r="48" spans="1:26" ht="14.25" customHeight="1">
      <c r="A48" s="24" t="s">
        <v>89</v>
      </c>
      <c r="B48" s="25" t="s">
        <v>90</v>
      </c>
      <c r="C48" s="15">
        <v>1.2</v>
      </c>
      <c r="D48" s="15">
        <v>76.07</v>
      </c>
      <c r="E48" s="15">
        <f t="shared" si="24"/>
        <v>91.28399999999999</v>
      </c>
      <c r="F48" s="20">
        <f t="shared" si="25"/>
        <v>23.916408</v>
      </c>
      <c r="G48" s="15">
        <v>7</v>
      </c>
      <c r="H48" s="15">
        <f t="shared" si="26"/>
        <v>34.20411479999999</v>
      </c>
      <c r="I48" s="15">
        <v>3.7</v>
      </c>
      <c r="J48" s="15">
        <f t="shared" si="27"/>
        <v>160.10452279999998</v>
      </c>
      <c r="K48" s="15">
        <f t="shared" si="28"/>
        <v>16.01045228</v>
      </c>
      <c r="L48" s="21">
        <f t="shared" si="29"/>
        <v>176.11</v>
      </c>
      <c r="M48" s="21">
        <f t="shared" si="30"/>
        <v>31.7</v>
      </c>
      <c r="N48" s="21">
        <f t="shared" si="31"/>
        <v>207.81</v>
      </c>
      <c r="O48" s="17">
        <v>127.44</v>
      </c>
      <c r="P48" s="22">
        <f>N48*100/O48-100</f>
        <v>63.06497175141243</v>
      </c>
      <c r="Q48" s="8"/>
      <c r="R48" s="8"/>
      <c r="S48" s="7"/>
      <c r="T48" s="7"/>
      <c r="U48" s="7"/>
      <c r="V48" s="7"/>
      <c r="W48" s="7"/>
      <c r="X48" s="7"/>
      <c r="Y48" s="7"/>
      <c r="Z48" s="7"/>
    </row>
    <row r="49" spans="1:26" ht="27.75" customHeight="1">
      <c r="A49" s="24" t="s">
        <v>91</v>
      </c>
      <c r="B49" s="25" t="s">
        <v>92</v>
      </c>
      <c r="C49" s="15">
        <v>1.1</v>
      </c>
      <c r="D49" s="15">
        <v>76.07</v>
      </c>
      <c r="E49" s="15">
        <f t="shared" si="24"/>
        <v>83.67699999999999</v>
      </c>
      <c r="F49" s="20">
        <f t="shared" si="25"/>
        <v>21.923374</v>
      </c>
      <c r="G49" s="15">
        <v>7</v>
      </c>
      <c r="H49" s="15">
        <f t="shared" si="26"/>
        <v>31.353771899999995</v>
      </c>
      <c r="I49" s="15">
        <v>14.05</v>
      </c>
      <c r="J49" s="15">
        <f t="shared" si="27"/>
        <v>158.0041459</v>
      </c>
      <c r="K49" s="15">
        <f t="shared" si="28"/>
        <v>15.80041459</v>
      </c>
      <c r="L49" s="21">
        <f t="shared" si="29"/>
        <v>173.8</v>
      </c>
      <c r="M49" s="21">
        <f t="shared" si="30"/>
        <v>31.28</v>
      </c>
      <c r="N49" s="21">
        <f t="shared" si="31"/>
        <v>205.08</v>
      </c>
      <c r="O49" s="17"/>
      <c r="P49" s="22"/>
      <c r="Q49" s="8"/>
      <c r="R49" s="8"/>
      <c r="S49" s="7"/>
      <c r="T49" s="7"/>
      <c r="U49" s="7"/>
      <c r="V49" s="7"/>
      <c r="W49" s="7"/>
      <c r="X49" s="7"/>
      <c r="Y49" s="7"/>
      <c r="Z49" s="7"/>
    </row>
    <row r="50" spans="1:26" ht="25.5">
      <c r="A50" s="24" t="s">
        <v>93</v>
      </c>
      <c r="B50" s="25" t="s">
        <v>94</v>
      </c>
      <c r="C50" s="15">
        <v>1.83</v>
      </c>
      <c r="D50" s="15">
        <v>76.07</v>
      </c>
      <c r="E50" s="15">
        <f t="shared" si="24"/>
        <v>139.2081</v>
      </c>
      <c r="F50" s="20">
        <f t="shared" si="25"/>
        <v>36.4725222</v>
      </c>
      <c r="G50" s="15">
        <v>7</v>
      </c>
      <c r="H50" s="15">
        <f t="shared" si="26"/>
        <v>52.161275069999995</v>
      </c>
      <c r="I50" s="15">
        <v>3.7</v>
      </c>
      <c r="J50" s="15">
        <f t="shared" si="27"/>
        <v>238.54189727</v>
      </c>
      <c r="K50" s="15">
        <f t="shared" si="28"/>
        <v>23.854189727</v>
      </c>
      <c r="L50" s="21">
        <f t="shared" si="29"/>
        <v>262.4</v>
      </c>
      <c r="M50" s="21">
        <f t="shared" si="30"/>
        <v>47.23</v>
      </c>
      <c r="N50" s="21">
        <f t="shared" si="31"/>
        <v>309.63</v>
      </c>
      <c r="O50" s="17"/>
      <c r="P50" s="22"/>
      <c r="Q50" s="8"/>
      <c r="R50" s="8"/>
      <c r="S50" s="7"/>
      <c r="T50" s="7"/>
      <c r="U50" s="7"/>
      <c r="V50" s="7"/>
      <c r="W50" s="7"/>
      <c r="X50" s="7"/>
      <c r="Y50" s="7"/>
      <c r="Z50" s="7"/>
    </row>
    <row r="51" spans="1:26" ht="24.75" customHeight="1">
      <c r="A51" s="24" t="s">
        <v>95</v>
      </c>
      <c r="B51" s="25" t="s">
        <v>96</v>
      </c>
      <c r="C51" s="15">
        <v>0.6000000000000001</v>
      </c>
      <c r="D51" s="15">
        <v>76.07</v>
      </c>
      <c r="E51" s="15">
        <f t="shared" si="24"/>
        <v>45.642</v>
      </c>
      <c r="F51" s="20">
        <f t="shared" si="25"/>
        <v>11.958204000000002</v>
      </c>
      <c r="G51" s="15">
        <v>7</v>
      </c>
      <c r="H51" s="15">
        <f t="shared" si="26"/>
        <v>17.1020574</v>
      </c>
      <c r="I51" s="15" t="s">
        <v>60</v>
      </c>
      <c r="J51" s="15">
        <f t="shared" si="27"/>
        <v>81.7022614</v>
      </c>
      <c r="K51" s="15">
        <f t="shared" si="28"/>
        <v>8.17022614</v>
      </c>
      <c r="L51" s="21">
        <f t="shared" si="29"/>
        <v>89.87</v>
      </c>
      <c r="M51" s="21">
        <f t="shared" si="30"/>
        <v>16.18</v>
      </c>
      <c r="N51" s="21">
        <f t="shared" si="31"/>
        <v>106.05</v>
      </c>
      <c r="O51" s="17"/>
      <c r="P51" s="22"/>
      <c r="Q51" s="8"/>
      <c r="R51" s="8"/>
      <c r="S51" s="7"/>
      <c r="T51" s="7"/>
      <c r="U51" s="7"/>
      <c r="V51" s="7"/>
      <c r="W51" s="7"/>
      <c r="X51" s="7"/>
      <c r="Y51" s="7"/>
      <c r="Z51" s="7"/>
    </row>
    <row r="52" spans="1:26" ht="47.25" customHeight="1">
      <c r="A52" s="29" t="s">
        <v>97</v>
      </c>
      <c r="B52" s="30" t="s">
        <v>98</v>
      </c>
      <c r="C52" s="15">
        <v>0.5</v>
      </c>
      <c r="D52" s="15">
        <v>76.07</v>
      </c>
      <c r="E52" s="15">
        <f t="shared" si="24"/>
        <v>38.035</v>
      </c>
      <c r="F52" s="20">
        <f t="shared" si="25"/>
        <v>9.965169999999999</v>
      </c>
      <c r="G52" s="15">
        <v>7</v>
      </c>
      <c r="H52" s="15">
        <f t="shared" si="26"/>
        <v>14.251714499999999</v>
      </c>
      <c r="I52" s="15">
        <v>42.18</v>
      </c>
      <c r="J52" s="15">
        <f t="shared" si="27"/>
        <v>111.4318845</v>
      </c>
      <c r="K52" s="15">
        <f t="shared" si="28"/>
        <v>11.14318845</v>
      </c>
      <c r="L52" s="21">
        <f t="shared" si="29"/>
        <v>122.58</v>
      </c>
      <c r="M52" s="21">
        <f t="shared" si="30"/>
        <v>22.06</v>
      </c>
      <c r="N52" s="21">
        <f t="shared" si="31"/>
        <v>144.64</v>
      </c>
      <c r="O52" s="17">
        <v>127.23</v>
      </c>
      <c r="P52" s="22">
        <f>N52*100/O52-100</f>
        <v>13.683879588147434</v>
      </c>
      <c r="Q52" s="8" t="s">
        <v>60</v>
      </c>
      <c r="R52" s="8"/>
      <c r="S52" s="7"/>
      <c r="T52" s="7"/>
      <c r="U52" s="7"/>
      <c r="V52" s="7"/>
      <c r="W52" s="7"/>
      <c r="X52" s="7"/>
      <c r="Y52" s="7"/>
      <c r="Z52" s="7"/>
    </row>
    <row r="53" spans="1:26" ht="36" customHeight="1">
      <c r="A53" s="29" t="s">
        <v>99</v>
      </c>
      <c r="B53" s="30" t="s">
        <v>100</v>
      </c>
      <c r="C53" s="15">
        <v>0.33</v>
      </c>
      <c r="D53" s="15">
        <v>76.07</v>
      </c>
      <c r="E53" s="15">
        <f t="shared" si="24"/>
        <v>25.103099999999998</v>
      </c>
      <c r="F53" s="20">
        <f t="shared" si="25"/>
        <v>6.5770121999999995</v>
      </c>
      <c r="G53" s="15">
        <v>7</v>
      </c>
      <c r="H53" s="15">
        <f t="shared" si="26"/>
        <v>9.40613157</v>
      </c>
      <c r="I53" s="15">
        <v>10.42</v>
      </c>
      <c r="J53" s="15">
        <f t="shared" si="27"/>
        <v>58.50624377</v>
      </c>
      <c r="K53" s="15">
        <f t="shared" si="28"/>
        <v>5.850624377</v>
      </c>
      <c r="L53" s="21">
        <f t="shared" si="29"/>
        <v>64.36</v>
      </c>
      <c r="M53" s="21">
        <f t="shared" si="30"/>
        <v>11.58</v>
      </c>
      <c r="N53" s="21">
        <f t="shared" si="31"/>
        <v>75.94</v>
      </c>
      <c r="O53" s="17" t="s">
        <v>60</v>
      </c>
      <c r="P53" s="22"/>
      <c r="Q53" s="8"/>
      <c r="R53" s="8"/>
      <c r="S53" s="7"/>
      <c r="T53" s="7"/>
      <c r="U53" s="7"/>
      <c r="V53" s="7"/>
      <c r="W53" s="7"/>
      <c r="X53" s="7"/>
      <c r="Y53" s="7"/>
      <c r="Z53" s="7"/>
    </row>
    <row r="54" spans="1:26" ht="25.5" customHeight="1">
      <c r="A54" s="31" t="s">
        <v>101</v>
      </c>
      <c r="B54" s="32" t="s">
        <v>102</v>
      </c>
      <c r="C54" s="15">
        <v>0.67</v>
      </c>
      <c r="D54" s="15">
        <v>76.07</v>
      </c>
      <c r="E54" s="15">
        <f t="shared" si="24"/>
        <v>50.966899999999995</v>
      </c>
      <c r="F54" s="20">
        <f t="shared" si="25"/>
        <v>13.353327799999999</v>
      </c>
      <c r="G54" s="15">
        <v>7</v>
      </c>
      <c r="H54" s="15">
        <f t="shared" si="26"/>
        <v>19.097297429999998</v>
      </c>
      <c r="I54" s="15">
        <v>11.52</v>
      </c>
      <c r="J54" s="15">
        <f t="shared" si="27"/>
        <v>101.93752522999999</v>
      </c>
      <c r="K54" s="15">
        <f t="shared" si="28"/>
        <v>10.193752523</v>
      </c>
      <c r="L54" s="21">
        <f t="shared" si="29"/>
        <v>112.13</v>
      </c>
      <c r="M54" s="21">
        <f t="shared" si="30"/>
        <v>20.18</v>
      </c>
      <c r="N54" s="21">
        <f t="shared" si="31"/>
        <v>132.31</v>
      </c>
      <c r="O54" s="17"/>
      <c r="P54" s="22" t="s">
        <v>60</v>
      </c>
      <c r="Q54" s="8"/>
      <c r="R54" s="8"/>
      <c r="S54" s="7"/>
      <c r="T54" s="7"/>
      <c r="U54" s="7"/>
      <c r="V54" s="7"/>
      <c r="W54" s="7"/>
      <c r="X54" s="7"/>
      <c r="Y54" s="7"/>
      <c r="Z54" s="7"/>
    </row>
    <row r="55" spans="1:26" ht="14.25" customHeight="1">
      <c r="A55" s="31" t="s">
        <v>103</v>
      </c>
      <c r="B55" s="32" t="s">
        <v>104</v>
      </c>
      <c r="C55" s="15">
        <v>1.54</v>
      </c>
      <c r="D55" s="15">
        <v>76.07</v>
      </c>
      <c r="E55" s="15">
        <f t="shared" si="24"/>
        <v>117.14779999999999</v>
      </c>
      <c r="F55" s="20">
        <f t="shared" si="25"/>
        <v>30.692723599999997</v>
      </c>
      <c r="G55" s="15">
        <v>7</v>
      </c>
      <c r="H55" s="15">
        <f t="shared" si="26"/>
        <v>43.89528065999999</v>
      </c>
      <c r="I55" s="15">
        <v>11.52</v>
      </c>
      <c r="J55" s="15">
        <f t="shared" si="27"/>
        <v>210.25580426</v>
      </c>
      <c r="K55" s="15">
        <f t="shared" si="28"/>
        <v>21.025580426</v>
      </c>
      <c r="L55" s="21">
        <f t="shared" si="29"/>
        <v>231.28</v>
      </c>
      <c r="M55" s="21">
        <f t="shared" si="30"/>
        <v>41.63</v>
      </c>
      <c r="N55" s="21">
        <f t="shared" si="31"/>
        <v>272.91</v>
      </c>
      <c r="O55" s="17">
        <v>169.75</v>
      </c>
      <c r="P55" s="22">
        <f>N55*100/O55-100</f>
        <v>60.7717231222386</v>
      </c>
      <c r="Q55" s="8"/>
      <c r="R55" s="8"/>
      <c r="S55" s="7"/>
      <c r="T55" s="7"/>
      <c r="U55" s="7"/>
      <c r="V55" s="7"/>
      <c r="W55" s="7"/>
      <c r="X55" s="7"/>
      <c r="Y55" s="7"/>
      <c r="Z55" s="7"/>
    </row>
    <row r="56" spans="1:26" ht="38.25">
      <c r="A56" s="31" t="s">
        <v>105</v>
      </c>
      <c r="B56" s="32" t="s">
        <v>106</v>
      </c>
      <c r="C56" s="15">
        <v>0.67</v>
      </c>
      <c r="D56" s="15">
        <v>76.07</v>
      </c>
      <c r="E56" s="15">
        <f t="shared" si="24"/>
        <v>50.966899999999995</v>
      </c>
      <c r="F56" s="20">
        <f t="shared" si="25"/>
        <v>13.353327799999999</v>
      </c>
      <c r="G56" s="15">
        <v>7</v>
      </c>
      <c r="H56" s="15">
        <f t="shared" si="26"/>
        <v>19.097297429999998</v>
      </c>
      <c r="I56" s="15"/>
      <c r="J56" s="15">
        <f t="shared" si="27"/>
        <v>90.41752523</v>
      </c>
      <c r="K56" s="15">
        <f t="shared" si="28"/>
        <v>9.041752523</v>
      </c>
      <c r="L56" s="21">
        <f t="shared" si="29"/>
        <v>99.46</v>
      </c>
      <c r="M56" s="21">
        <f t="shared" si="30"/>
        <v>17.9</v>
      </c>
      <c r="N56" s="21">
        <f t="shared" si="31"/>
        <v>117.36</v>
      </c>
      <c r="O56" s="17">
        <v>103.71</v>
      </c>
      <c r="P56" s="22">
        <f>N56*100/O56-100</f>
        <v>13.161700896731276</v>
      </c>
      <c r="Q56" s="8"/>
      <c r="R56" s="8"/>
      <c r="S56" s="7"/>
      <c r="T56" s="7"/>
      <c r="U56" s="7"/>
      <c r="V56" s="7"/>
      <c r="W56" s="7"/>
      <c r="X56" s="7"/>
      <c r="Y56" s="7"/>
      <c r="Z56" s="7"/>
    </row>
    <row r="57" spans="1:26" ht="14.25" customHeight="1">
      <c r="A57" s="33" t="s">
        <v>107</v>
      </c>
      <c r="B57" s="32" t="s">
        <v>108</v>
      </c>
      <c r="C57" s="15"/>
      <c r="D57" s="15" t="s">
        <v>60</v>
      </c>
      <c r="E57" s="15"/>
      <c r="F57" s="20"/>
      <c r="G57" s="15"/>
      <c r="H57" s="15" t="s">
        <v>60</v>
      </c>
      <c r="I57" s="15"/>
      <c r="J57" s="15"/>
      <c r="K57" s="15"/>
      <c r="L57" s="21"/>
      <c r="M57" s="21"/>
      <c r="N57" s="21"/>
      <c r="O57" s="17"/>
      <c r="P57" s="22" t="s">
        <v>60</v>
      </c>
      <c r="Q57" s="8"/>
      <c r="R57" s="8"/>
      <c r="S57" s="7"/>
      <c r="T57" s="7"/>
      <c r="U57" s="7"/>
      <c r="V57" s="7"/>
      <c r="W57" s="7"/>
      <c r="X57" s="7"/>
      <c r="Y57" s="7"/>
      <c r="Z57" s="7"/>
    </row>
    <row r="58" spans="1:26" ht="12.75">
      <c r="A58" s="34" t="s">
        <v>109</v>
      </c>
      <c r="B58" s="30" t="s">
        <v>110</v>
      </c>
      <c r="C58" s="15">
        <v>0.25</v>
      </c>
      <c r="D58" s="15">
        <v>76.07</v>
      </c>
      <c r="E58" s="15">
        <f aca="true" t="shared" si="32" ref="E58:E66">PRODUCT(C58,D58)</f>
        <v>19.0175</v>
      </c>
      <c r="F58" s="20">
        <f aca="true" t="shared" si="33" ref="F58:F66">PRODUCT(E58,0.262)</f>
        <v>4.982584999999999</v>
      </c>
      <c r="G58" s="15">
        <v>7</v>
      </c>
      <c r="H58" s="15">
        <f aca="true" t="shared" si="34" ref="H58:H66">PRODUCT(E58,0.3747)</f>
        <v>7.125857249999999</v>
      </c>
      <c r="I58" s="15" t="s">
        <v>60</v>
      </c>
      <c r="J58" s="15">
        <f aca="true" t="shared" si="35" ref="J58:J66">SUM(E58,F58,G58,H58,I58)</f>
        <v>38.125942249999994</v>
      </c>
      <c r="K58" s="15">
        <f aca="true" t="shared" si="36" ref="K58:K66">PRODUCT(J58,0.1)</f>
        <v>3.812594225</v>
      </c>
      <c r="L58" s="21">
        <f aca="true" t="shared" si="37" ref="L58:L66">ROUND(SUM(J58,K58),2)</f>
        <v>41.94</v>
      </c>
      <c r="M58" s="21">
        <f aca="true" t="shared" si="38" ref="M58:M66">ROUND(L58*0.18,2)</f>
        <v>7.55</v>
      </c>
      <c r="N58" s="21">
        <f aca="true" t="shared" si="39" ref="N58:N66">ROUND((L58+M58),2)</f>
        <v>49.49</v>
      </c>
      <c r="O58" s="17"/>
      <c r="P58" s="22"/>
      <c r="Q58" s="8"/>
      <c r="R58" s="8"/>
      <c r="S58" s="7"/>
      <c r="T58" s="7"/>
      <c r="U58" s="7"/>
      <c r="V58" s="7"/>
      <c r="W58" s="7"/>
      <c r="X58" s="7"/>
      <c r="Y58" s="7"/>
      <c r="Z58" s="7"/>
    </row>
    <row r="59" spans="1:26" ht="12.75">
      <c r="A59" s="34" t="s">
        <v>111</v>
      </c>
      <c r="B59" s="30" t="s">
        <v>112</v>
      </c>
      <c r="C59" s="15">
        <v>0.67</v>
      </c>
      <c r="D59" s="15">
        <v>76.07</v>
      </c>
      <c r="E59" s="15">
        <f t="shared" si="32"/>
        <v>50.966899999999995</v>
      </c>
      <c r="F59" s="20">
        <f t="shared" si="33"/>
        <v>13.353327799999999</v>
      </c>
      <c r="G59" s="15">
        <v>7</v>
      </c>
      <c r="H59" s="15">
        <f t="shared" si="34"/>
        <v>19.097297429999998</v>
      </c>
      <c r="I59" s="15" t="s">
        <v>60</v>
      </c>
      <c r="J59" s="15">
        <f t="shared" si="35"/>
        <v>90.41752523</v>
      </c>
      <c r="K59" s="15">
        <f t="shared" si="36"/>
        <v>9.041752523</v>
      </c>
      <c r="L59" s="21">
        <f t="shared" si="37"/>
        <v>99.46</v>
      </c>
      <c r="M59" s="21">
        <f t="shared" si="38"/>
        <v>17.9</v>
      </c>
      <c r="N59" s="21">
        <f t="shared" si="39"/>
        <v>117.36</v>
      </c>
      <c r="O59" s="17">
        <v>104.75</v>
      </c>
      <c r="P59" s="22">
        <f aca="true" t="shared" si="40" ref="P59:P66">N59*100/O59-100</f>
        <v>12.038186157517899</v>
      </c>
      <c r="Q59" s="8"/>
      <c r="R59" s="8"/>
      <c r="S59" s="7"/>
      <c r="T59" s="7"/>
      <c r="U59" s="7"/>
      <c r="V59" s="7"/>
      <c r="W59" s="7"/>
      <c r="X59" s="7"/>
      <c r="Y59" s="7"/>
      <c r="Z59" s="7"/>
    </row>
    <row r="60" spans="1:26" ht="12.75">
      <c r="A60" s="34" t="s">
        <v>113</v>
      </c>
      <c r="B60" s="30" t="s">
        <v>114</v>
      </c>
      <c r="C60" s="15">
        <v>0.25</v>
      </c>
      <c r="D60" s="15">
        <v>76.07</v>
      </c>
      <c r="E60" s="15">
        <f t="shared" si="32"/>
        <v>19.0175</v>
      </c>
      <c r="F60" s="20">
        <f t="shared" si="33"/>
        <v>4.982584999999999</v>
      </c>
      <c r="G60" s="15">
        <v>7</v>
      </c>
      <c r="H60" s="15">
        <f t="shared" si="34"/>
        <v>7.125857249999999</v>
      </c>
      <c r="I60" s="15"/>
      <c r="J60" s="15">
        <f t="shared" si="35"/>
        <v>38.125942249999994</v>
      </c>
      <c r="K60" s="15">
        <f t="shared" si="36"/>
        <v>3.812594225</v>
      </c>
      <c r="L60" s="21">
        <f t="shared" si="37"/>
        <v>41.94</v>
      </c>
      <c r="M60" s="21">
        <f t="shared" si="38"/>
        <v>7.55</v>
      </c>
      <c r="N60" s="21">
        <f t="shared" si="39"/>
        <v>49.49</v>
      </c>
      <c r="O60" s="17">
        <v>56.39</v>
      </c>
      <c r="P60" s="22">
        <f t="shared" si="40"/>
        <v>-12.236212094342974</v>
      </c>
      <c r="Q60" s="8"/>
      <c r="R60" s="8"/>
      <c r="S60" s="7"/>
      <c r="T60" s="7"/>
      <c r="U60" s="7"/>
      <c r="V60" s="7"/>
      <c r="W60" s="7"/>
      <c r="X60" s="7"/>
      <c r="Y60" s="7"/>
      <c r="Z60" s="7"/>
    </row>
    <row r="61" spans="1:26" ht="14.25" customHeight="1">
      <c r="A61" s="34" t="s">
        <v>115</v>
      </c>
      <c r="B61" s="30" t="s">
        <v>116</v>
      </c>
      <c r="C61" s="15">
        <v>0.67</v>
      </c>
      <c r="D61" s="15">
        <v>76.07</v>
      </c>
      <c r="E61" s="15">
        <f t="shared" si="32"/>
        <v>50.966899999999995</v>
      </c>
      <c r="F61" s="20">
        <f t="shared" si="33"/>
        <v>13.353327799999999</v>
      </c>
      <c r="G61" s="15">
        <v>7</v>
      </c>
      <c r="H61" s="15">
        <f t="shared" si="34"/>
        <v>19.097297429999998</v>
      </c>
      <c r="I61" s="15"/>
      <c r="J61" s="15">
        <f t="shared" si="35"/>
        <v>90.41752523</v>
      </c>
      <c r="K61" s="15">
        <f t="shared" si="36"/>
        <v>9.041752523</v>
      </c>
      <c r="L61" s="21">
        <f t="shared" si="37"/>
        <v>99.46</v>
      </c>
      <c r="M61" s="21">
        <f t="shared" si="38"/>
        <v>17.9</v>
      </c>
      <c r="N61" s="21">
        <f t="shared" si="39"/>
        <v>117.36</v>
      </c>
      <c r="O61" s="17">
        <v>103.71</v>
      </c>
      <c r="P61" s="22">
        <f t="shared" si="40"/>
        <v>13.161700896731276</v>
      </c>
      <c r="Q61" s="8"/>
      <c r="R61" s="8"/>
      <c r="S61" s="7"/>
      <c r="T61" s="7"/>
      <c r="U61" s="7"/>
      <c r="V61" s="7"/>
      <c r="W61" s="7"/>
      <c r="X61" s="7"/>
      <c r="Y61" s="7"/>
      <c r="Z61" s="7"/>
    </row>
    <row r="62" spans="1:26" ht="12.75">
      <c r="A62" s="34" t="s">
        <v>117</v>
      </c>
      <c r="B62" s="30" t="s">
        <v>118</v>
      </c>
      <c r="C62" s="15">
        <v>0.59</v>
      </c>
      <c r="D62" s="15">
        <v>76.07</v>
      </c>
      <c r="E62" s="15">
        <f t="shared" si="32"/>
        <v>44.881299999999996</v>
      </c>
      <c r="F62" s="20">
        <f t="shared" si="33"/>
        <v>11.758900599999999</v>
      </c>
      <c r="G62" s="15">
        <v>7</v>
      </c>
      <c r="H62" s="15">
        <f t="shared" si="34"/>
        <v>16.817023109999997</v>
      </c>
      <c r="I62" s="15"/>
      <c r="J62" s="15">
        <f t="shared" si="35"/>
        <v>80.45722371</v>
      </c>
      <c r="K62" s="15">
        <f t="shared" si="36"/>
        <v>8.045722371</v>
      </c>
      <c r="L62" s="21">
        <f t="shared" si="37"/>
        <v>88.5</v>
      </c>
      <c r="M62" s="21">
        <f t="shared" si="38"/>
        <v>15.93</v>
      </c>
      <c r="N62" s="21">
        <f t="shared" si="39"/>
        <v>104.43</v>
      </c>
      <c r="O62" s="17">
        <v>103.71</v>
      </c>
      <c r="P62" s="22">
        <f t="shared" si="40"/>
        <v>0.6942435637836297</v>
      </c>
      <c r="Q62" s="8"/>
      <c r="R62" s="8"/>
      <c r="S62" s="7"/>
      <c r="T62" s="7"/>
      <c r="U62" s="7"/>
      <c r="V62" s="7"/>
      <c r="W62" s="7"/>
      <c r="X62" s="7"/>
      <c r="Y62" s="7"/>
      <c r="Z62" s="7"/>
    </row>
    <row r="63" spans="1:26" ht="12.75">
      <c r="A63" s="34" t="s">
        <v>119</v>
      </c>
      <c r="B63" s="30" t="s">
        <v>120</v>
      </c>
      <c r="C63" s="15">
        <v>0.67</v>
      </c>
      <c r="D63" s="15">
        <v>76.07</v>
      </c>
      <c r="E63" s="15">
        <f t="shared" si="32"/>
        <v>50.966899999999995</v>
      </c>
      <c r="F63" s="20">
        <f t="shared" si="33"/>
        <v>13.353327799999999</v>
      </c>
      <c r="G63" s="15">
        <v>7</v>
      </c>
      <c r="H63" s="15">
        <f t="shared" si="34"/>
        <v>19.097297429999998</v>
      </c>
      <c r="I63" s="15"/>
      <c r="J63" s="15">
        <f t="shared" si="35"/>
        <v>90.41752523</v>
      </c>
      <c r="K63" s="15">
        <f t="shared" si="36"/>
        <v>9.041752523</v>
      </c>
      <c r="L63" s="21">
        <f t="shared" si="37"/>
        <v>99.46</v>
      </c>
      <c r="M63" s="21">
        <f t="shared" si="38"/>
        <v>17.9</v>
      </c>
      <c r="N63" s="21">
        <f t="shared" si="39"/>
        <v>117.36</v>
      </c>
      <c r="O63" s="17">
        <v>103.71</v>
      </c>
      <c r="P63" s="22">
        <f t="shared" si="40"/>
        <v>13.161700896731276</v>
      </c>
      <c r="Q63" s="8"/>
      <c r="R63" s="8"/>
      <c r="S63" s="7"/>
      <c r="T63" s="7"/>
      <c r="U63" s="7"/>
      <c r="V63" s="7"/>
      <c r="W63" s="7"/>
      <c r="X63" s="7"/>
      <c r="Y63" s="7"/>
      <c r="Z63" s="7"/>
    </row>
    <row r="64" spans="1:26" ht="38.25">
      <c r="A64" s="33" t="s">
        <v>121</v>
      </c>
      <c r="B64" s="26" t="s">
        <v>122</v>
      </c>
      <c r="C64" s="15">
        <v>0.75</v>
      </c>
      <c r="D64" s="15">
        <v>76.07</v>
      </c>
      <c r="E64" s="15">
        <f t="shared" si="32"/>
        <v>57.052499999999995</v>
      </c>
      <c r="F64" s="20">
        <f t="shared" si="33"/>
        <v>14.947754999999999</v>
      </c>
      <c r="G64" s="15">
        <v>10.72</v>
      </c>
      <c r="H64" s="15">
        <f t="shared" si="34"/>
        <v>21.377571749999998</v>
      </c>
      <c r="I64" s="15">
        <v>2.08</v>
      </c>
      <c r="J64" s="15">
        <f t="shared" si="35"/>
        <v>106.17782675</v>
      </c>
      <c r="K64" s="15">
        <f t="shared" si="36"/>
        <v>10.617782675</v>
      </c>
      <c r="L64" s="21">
        <f t="shared" si="37"/>
        <v>116.8</v>
      </c>
      <c r="M64" s="21">
        <f t="shared" si="38"/>
        <v>21.02</v>
      </c>
      <c r="N64" s="21">
        <f t="shared" si="39"/>
        <v>137.82</v>
      </c>
      <c r="O64" s="17">
        <v>113.28</v>
      </c>
      <c r="P64" s="22">
        <f t="shared" si="40"/>
        <v>21.663135593220332</v>
      </c>
      <c r="Q64" s="8"/>
      <c r="R64" s="8"/>
      <c r="S64" s="7"/>
      <c r="T64" s="7"/>
      <c r="U64" s="7"/>
      <c r="V64" s="7"/>
      <c r="W64" s="7"/>
      <c r="X64" s="7"/>
      <c r="Y64" s="7"/>
      <c r="Z64" s="7"/>
    </row>
    <row r="65" spans="1:26" ht="25.5">
      <c r="A65" s="31" t="s">
        <v>123</v>
      </c>
      <c r="B65" s="32" t="s">
        <v>124</v>
      </c>
      <c r="C65" s="15">
        <v>0.67</v>
      </c>
      <c r="D65" s="15">
        <v>76.07</v>
      </c>
      <c r="E65" s="15">
        <f t="shared" si="32"/>
        <v>50.966899999999995</v>
      </c>
      <c r="F65" s="20">
        <f t="shared" si="33"/>
        <v>13.353327799999999</v>
      </c>
      <c r="G65" s="15">
        <v>7</v>
      </c>
      <c r="H65" s="15">
        <f t="shared" si="34"/>
        <v>19.097297429999998</v>
      </c>
      <c r="I65" s="15"/>
      <c r="J65" s="15">
        <f t="shared" si="35"/>
        <v>90.41752523</v>
      </c>
      <c r="K65" s="15">
        <f t="shared" si="36"/>
        <v>9.041752523</v>
      </c>
      <c r="L65" s="21">
        <f t="shared" si="37"/>
        <v>99.46</v>
      </c>
      <c r="M65" s="21">
        <f t="shared" si="38"/>
        <v>17.9</v>
      </c>
      <c r="N65" s="21">
        <f t="shared" si="39"/>
        <v>117.36</v>
      </c>
      <c r="O65" s="17">
        <v>103.71</v>
      </c>
      <c r="P65" s="22">
        <f t="shared" si="40"/>
        <v>13.161700896731276</v>
      </c>
      <c r="Q65" s="8"/>
      <c r="R65" s="8"/>
      <c r="S65" s="7"/>
      <c r="T65" s="7"/>
      <c r="U65" s="7"/>
      <c r="V65" s="7"/>
      <c r="W65" s="7"/>
      <c r="X65" s="7"/>
      <c r="Y65" s="7"/>
      <c r="Z65" s="7"/>
    </row>
    <row r="66" spans="1:26" ht="25.5">
      <c r="A66" s="31" t="s">
        <v>125</v>
      </c>
      <c r="B66" s="32" t="s">
        <v>126</v>
      </c>
      <c r="C66" s="15">
        <v>1.5</v>
      </c>
      <c r="D66" s="15">
        <v>76.07</v>
      </c>
      <c r="E66" s="15">
        <f t="shared" si="32"/>
        <v>114.10499999999999</v>
      </c>
      <c r="F66" s="20">
        <f t="shared" si="33"/>
        <v>29.895509999999998</v>
      </c>
      <c r="G66" s="15">
        <v>7</v>
      </c>
      <c r="H66" s="15">
        <f t="shared" si="34"/>
        <v>42.755143499999996</v>
      </c>
      <c r="I66" s="15">
        <v>11.52</v>
      </c>
      <c r="J66" s="15">
        <f t="shared" si="35"/>
        <v>205.2756535</v>
      </c>
      <c r="K66" s="15">
        <f t="shared" si="36"/>
        <v>20.527565350000003</v>
      </c>
      <c r="L66" s="21">
        <f t="shared" si="37"/>
        <v>225.8</v>
      </c>
      <c r="M66" s="21">
        <f t="shared" si="38"/>
        <v>40.64</v>
      </c>
      <c r="N66" s="21">
        <f t="shared" si="39"/>
        <v>266.44</v>
      </c>
      <c r="O66" s="17">
        <v>165.97</v>
      </c>
      <c r="P66" s="22">
        <f t="shared" si="40"/>
        <v>60.53503645237092</v>
      </c>
      <c r="Q66" s="8"/>
      <c r="R66" s="8"/>
      <c r="S66" s="7"/>
      <c r="T66" s="7"/>
      <c r="U66" s="7"/>
      <c r="V66" s="7"/>
      <c r="W66" s="7"/>
      <c r="X66" s="7"/>
      <c r="Y66" s="7"/>
      <c r="Z66" s="7"/>
    </row>
    <row r="67" spans="1:26" ht="13.5" customHeight="1">
      <c r="A67" s="31" t="s">
        <v>127</v>
      </c>
      <c r="B67" s="32" t="s">
        <v>128</v>
      </c>
      <c r="C67" s="15"/>
      <c r="D67" s="15" t="s">
        <v>60</v>
      </c>
      <c r="E67" s="15"/>
      <c r="F67" s="20"/>
      <c r="G67" s="15"/>
      <c r="H67" s="15" t="s">
        <v>60</v>
      </c>
      <c r="I67" s="15"/>
      <c r="J67" s="15"/>
      <c r="K67" s="15"/>
      <c r="L67" s="21"/>
      <c r="M67" s="21"/>
      <c r="N67" s="21"/>
      <c r="O67" s="17"/>
      <c r="P67" s="22" t="s">
        <v>60</v>
      </c>
      <c r="Q67" s="8"/>
      <c r="R67" s="8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29" t="s">
        <v>129</v>
      </c>
      <c r="B68" s="30" t="s">
        <v>130</v>
      </c>
      <c r="C68" s="15">
        <v>0.42</v>
      </c>
      <c r="D68" s="15">
        <v>76.07</v>
      </c>
      <c r="E68" s="15">
        <f aca="true" t="shared" si="41" ref="E68:E84">PRODUCT(C68,D68)</f>
        <v>31.949399999999997</v>
      </c>
      <c r="F68" s="20">
        <f aca="true" t="shared" si="42" ref="F68:F84">PRODUCT(E68,0.262)</f>
        <v>8.3707428</v>
      </c>
      <c r="G68" s="15">
        <v>7</v>
      </c>
      <c r="H68" s="15">
        <f aca="true" t="shared" si="43" ref="H68:H84">PRODUCT(E68,0.3747)</f>
        <v>11.971440179999998</v>
      </c>
      <c r="I68" s="15"/>
      <c r="J68" s="15">
        <f aca="true" t="shared" si="44" ref="J68:J84">SUM(E68,F68,G68,H68,I68)</f>
        <v>59.29158298</v>
      </c>
      <c r="K68" s="15">
        <f aca="true" t="shared" si="45" ref="K68:K75">PRODUCT(J68,0.1)</f>
        <v>5.929158298000001</v>
      </c>
      <c r="L68" s="21">
        <f aca="true" t="shared" si="46" ref="L68:L84">ROUND(SUM(J68,K68),2)</f>
        <v>65.22</v>
      </c>
      <c r="M68" s="21">
        <f aca="true" t="shared" si="47" ref="M68:M84">ROUND(L68*0.18,2)</f>
        <v>11.74</v>
      </c>
      <c r="N68" s="21">
        <f aca="true" t="shared" si="48" ref="N68:N84">ROUND((L68+M68),2)</f>
        <v>76.96</v>
      </c>
      <c r="O68" s="17">
        <v>72.49</v>
      </c>
      <c r="P68" s="22">
        <f aca="true" t="shared" si="49" ref="P68:P80">N68*100/O68-100</f>
        <v>6.166367774865492</v>
      </c>
      <c r="Q68" s="8"/>
      <c r="R68" s="8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29" t="s">
        <v>131</v>
      </c>
      <c r="B69" s="30" t="s">
        <v>132</v>
      </c>
      <c r="C69" s="15">
        <v>0.7</v>
      </c>
      <c r="D69" s="15">
        <v>76.07</v>
      </c>
      <c r="E69" s="15">
        <f t="shared" si="41"/>
        <v>53.248999999999995</v>
      </c>
      <c r="F69" s="20">
        <f t="shared" si="42"/>
        <v>13.951238</v>
      </c>
      <c r="G69" s="15">
        <v>7</v>
      </c>
      <c r="H69" s="15">
        <f t="shared" si="43"/>
        <v>19.952400299999997</v>
      </c>
      <c r="I69" s="15">
        <v>11.52</v>
      </c>
      <c r="J69" s="15">
        <f t="shared" si="44"/>
        <v>105.67263829999999</v>
      </c>
      <c r="K69" s="15">
        <f t="shared" si="45"/>
        <v>10.56726383</v>
      </c>
      <c r="L69" s="21">
        <f t="shared" si="46"/>
        <v>116.24</v>
      </c>
      <c r="M69" s="21">
        <f t="shared" si="47"/>
        <v>20.92</v>
      </c>
      <c r="N69" s="21">
        <f t="shared" si="48"/>
        <v>137.16</v>
      </c>
      <c r="O69" s="17">
        <v>134.74</v>
      </c>
      <c r="P69" s="22">
        <f t="shared" si="49"/>
        <v>1.796051655039335</v>
      </c>
      <c r="Q69" s="8"/>
      <c r="R69" s="8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29" t="s">
        <v>133</v>
      </c>
      <c r="B70" s="30" t="s">
        <v>134</v>
      </c>
      <c r="C70" s="15">
        <v>1.19</v>
      </c>
      <c r="D70" s="15">
        <v>76.07</v>
      </c>
      <c r="E70" s="15">
        <f t="shared" si="41"/>
        <v>90.52329999999999</v>
      </c>
      <c r="F70" s="20">
        <f t="shared" si="42"/>
        <v>23.7171046</v>
      </c>
      <c r="G70" s="15">
        <v>7</v>
      </c>
      <c r="H70" s="15">
        <f t="shared" si="43"/>
        <v>33.91908050999999</v>
      </c>
      <c r="I70" s="15">
        <v>11.52</v>
      </c>
      <c r="J70" s="15">
        <f t="shared" si="44"/>
        <v>166.67948511</v>
      </c>
      <c r="K70" s="15">
        <f t="shared" si="45"/>
        <v>16.667948511000002</v>
      </c>
      <c r="L70" s="21">
        <f t="shared" si="46"/>
        <v>183.35</v>
      </c>
      <c r="M70" s="21">
        <f t="shared" si="47"/>
        <v>33</v>
      </c>
      <c r="N70" s="21">
        <f t="shared" si="48"/>
        <v>216.35</v>
      </c>
      <c r="O70" s="17">
        <v>136.64</v>
      </c>
      <c r="P70" s="22">
        <f t="shared" si="49"/>
        <v>58.33577283372367</v>
      </c>
      <c r="Q70" s="8"/>
      <c r="R70" s="8"/>
      <c r="S70" s="7"/>
      <c r="T70" s="7"/>
      <c r="U70" s="7"/>
      <c r="V70" s="7"/>
      <c r="W70" s="7"/>
      <c r="X70" s="7"/>
      <c r="Y70" s="7"/>
      <c r="Z70" s="7"/>
    </row>
    <row r="71" spans="1:26" ht="25.5">
      <c r="A71" s="31" t="s">
        <v>135</v>
      </c>
      <c r="B71" s="32" t="s">
        <v>136</v>
      </c>
      <c r="C71" s="15">
        <v>0.7</v>
      </c>
      <c r="D71" s="15">
        <v>76.07</v>
      </c>
      <c r="E71" s="15">
        <f t="shared" si="41"/>
        <v>53.248999999999995</v>
      </c>
      <c r="F71" s="20">
        <f t="shared" si="42"/>
        <v>13.951238</v>
      </c>
      <c r="G71" s="15">
        <v>7</v>
      </c>
      <c r="H71" s="15">
        <f t="shared" si="43"/>
        <v>19.952400299999997</v>
      </c>
      <c r="I71" s="15">
        <v>11.52</v>
      </c>
      <c r="J71" s="15">
        <f t="shared" si="44"/>
        <v>105.67263829999999</v>
      </c>
      <c r="K71" s="15">
        <f t="shared" si="45"/>
        <v>10.56726383</v>
      </c>
      <c r="L71" s="21">
        <f t="shared" si="46"/>
        <v>116.24</v>
      </c>
      <c r="M71" s="21">
        <f t="shared" si="47"/>
        <v>20.92</v>
      </c>
      <c r="N71" s="21">
        <f t="shared" si="48"/>
        <v>137.16</v>
      </c>
      <c r="O71" s="17">
        <v>134.74</v>
      </c>
      <c r="P71" s="22">
        <f t="shared" si="49"/>
        <v>1.796051655039335</v>
      </c>
      <c r="Q71" s="8"/>
      <c r="R71" s="8"/>
      <c r="S71" s="7"/>
      <c r="T71" s="7"/>
      <c r="U71" s="7"/>
      <c r="V71" s="7"/>
      <c r="W71" s="7"/>
      <c r="X71" s="7"/>
      <c r="Y71" s="7"/>
      <c r="Z71" s="7"/>
    </row>
    <row r="72" spans="1:26" ht="25.5" customHeight="1">
      <c r="A72" s="31" t="s">
        <v>137</v>
      </c>
      <c r="B72" s="32" t="s">
        <v>138</v>
      </c>
      <c r="C72" s="15">
        <v>0.30000000000000004</v>
      </c>
      <c r="D72" s="15">
        <v>76.07</v>
      </c>
      <c r="E72" s="15">
        <f t="shared" si="41"/>
        <v>22.821</v>
      </c>
      <c r="F72" s="20">
        <f t="shared" si="42"/>
        <v>5.979102000000001</v>
      </c>
      <c r="G72" s="15">
        <v>7</v>
      </c>
      <c r="H72" s="15">
        <f t="shared" si="43"/>
        <v>8.5510287</v>
      </c>
      <c r="I72" s="15">
        <v>11.52</v>
      </c>
      <c r="J72" s="15">
        <f t="shared" si="44"/>
        <v>55.871130699999995</v>
      </c>
      <c r="K72" s="15">
        <f t="shared" si="45"/>
        <v>5.58711307</v>
      </c>
      <c r="L72" s="21">
        <f t="shared" si="46"/>
        <v>61.46</v>
      </c>
      <c r="M72" s="21">
        <f t="shared" si="47"/>
        <v>11.06</v>
      </c>
      <c r="N72" s="21">
        <f t="shared" si="48"/>
        <v>72.52</v>
      </c>
      <c r="O72" s="17">
        <v>68.51</v>
      </c>
      <c r="P72" s="22">
        <f t="shared" si="49"/>
        <v>5.853160122609836</v>
      </c>
      <c r="Q72" s="8"/>
      <c r="R72" s="8"/>
      <c r="S72" s="7"/>
      <c r="T72" s="7"/>
      <c r="U72" s="7"/>
      <c r="V72" s="7"/>
      <c r="W72" s="7"/>
      <c r="X72" s="7"/>
      <c r="Y72" s="7"/>
      <c r="Z72" s="7"/>
    </row>
    <row r="73" spans="1:26" ht="15" customHeight="1">
      <c r="A73" s="31" t="s">
        <v>139</v>
      </c>
      <c r="B73" s="32" t="s">
        <v>140</v>
      </c>
      <c r="C73" s="15">
        <v>0.75</v>
      </c>
      <c r="D73" s="15">
        <v>76.07</v>
      </c>
      <c r="E73" s="15">
        <f t="shared" si="41"/>
        <v>57.052499999999995</v>
      </c>
      <c r="F73" s="20">
        <f t="shared" si="42"/>
        <v>14.947754999999999</v>
      </c>
      <c r="G73" s="15">
        <v>7</v>
      </c>
      <c r="H73" s="15">
        <f t="shared" si="43"/>
        <v>21.377571749999998</v>
      </c>
      <c r="I73" s="15">
        <v>11.52</v>
      </c>
      <c r="J73" s="15">
        <f t="shared" si="44"/>
        <v>111.89782675</v>
      </c>
      <c r="K73" s="15">
        <f t="shared" si="45"/>
        <v>11.189782675</v>
      </c>
      <c r="L73" s="21">
        <f t="shared" si="46"/>
        <v>123.09</v>
      </c>
      <c r="M73" s="21">
        <f t="shared" si="47"/>
        <v>22.16</v>
      </c>
      <c r="N73" s="21">
        <f t="shared" si="48"/>
        <v>145.25</v>
      </c>
      <c r="O73" s="17">
        <v>111.1</v>
      </c>
      <c r="P73" s="22">
        <f t="shared" si="49"/>
        <v>30.738073807380744</v>
      </c>
      <c r="Q73" s="8"/>
      <c r="R73" s="8"/>
      <c r="S73" s="7"/>
      <c r="T73" s="7"/>
      <c r="U73" s="7"/>
      <c r="V73" s="7"/>
      <c r="W73" s="7"/>
      <c r="X73" s="7"/>
      <c r="Y73" s="7"/>
      <c r="Z73" s="7"/>
    </row>
    <row r="74" spans="1:26" ht="39.75" customHeight="1">
      <c r="A74" s="31" t="s">
        <v>141</v>
      </c>
      <c r="B74" s="32" t="s">
        <v>142</v>
      </c>
      <c r="C74" s="15">
        <v>1</v>
      </c>
      <c r="D74" s="15">
        <v>76.07</v>
      </c>
      <c r="E74" s="15">
        <f t="shared" si="41"/>
        <v>76.07</v>
      </c>
      <c r="F74" s="20">
        <f t="shared" si="42"/>
        <v>19.930339999999998</v>
      </c>
      <c r="G74" s="15">
        <v>7</v>
      </c>
      <c r="H74" s="15">
        <f t="shared" si="43"/>
        <v>28.503428999999997</v>
      </c>
      <c r="I74" s="15">
        <v>11.52</v>
      </c>
      <c r="J74" s="15">
        <f t="shared" si="44"/>
        <v>143.023769</v>
      </c>
      <c r="K74" s="15">
        <f t="shared" si="45"/>
        <v>14.302376899999999</v>
      </c>
      <c r="L74" s="21">
        <f t="shared" si="46"/>
        <v>157.33</v>
      </c>
      <c r="M74" s="21">
        <f t="shared" si="47"/>
        <v>28.32</v>
      </c>
      <c r="N74" s="21">
        <f t="shared" si="48"/>
        <v>185.65</v>
      </c>
      <c r="O74" s="17">
        <v>134.74</v>
      </c>
      <c r="P74" s="22">
        <f t="shared" si="49"/>
        <v>37.78388006531097</v>
      </c>
      <c r="Q74" s="8"/>
      <c r="R74" s="8"/>
      <c r="S74" s="7"/>
      <c r="T74" s="7"/>
      <c r="U74" s="7"/>
      <c r="V74" s="7"/>
      <c r="W74" s="7"/>
      <c r="X74" s="7"/>
      <c r="Y74" s="7"/>
      <c r="Z74" s="7"/>
    </row>
    <row r="75" spans="1:26" ht="25.5">
      <c r="A75" s="31" t="s">
        <v>143</v>
      </c>
      <c r="B75" s="32" t="s">
        <v>144</v>
      </c>
      <c r="C75" s="15">
        <v>1</v>
      </c>
      <c r="D75" s="15">
        <v>76.07</v>
      </c>
      <c r="E75" s="15">
        <f t="shared" si="41"/>
        <v>76.07</v>
      </c>
      <c r="F75" s="20">
        <f t="shared" si="42"/>
        <v>19.930339999999998</v>
      </c>
      <c r="G75" s="15">
        <v>7</v>
      </c>
      <c r="H75" s="15">
        <f t="shared" si="43"/>
        <v>28.503428999999997</v>
      </c>
      <c r="I75" s="15">
        <v>11.52</v>
      </c>
      <c r="J75" s="15">
        <f t="shared" si="44"/>
        <v>143.023769</v>
      </c>
      <c r="K75" s="15">
        <f t="shared" si="45"/>
        <v>14.302376899999999</v>
      </c>
      <c r="L75" s="21">
        <f t="shared" si="46"/>
        <v>157.33</v>
      </c>
      <c r="M75" s="21">
        <f t="shared" si="47"/>
        <v>28.32</v>
      </c>
      <c r="N75" s="21">
        <f t="shared" si="48"/>
        <v>185.65</v>
      </c>
      <c r="O75" s="17">
        <v>146.36</v>
      </c>
      <c r="P75" s="22">
        <f t="shared" si="49"/>
        <v>26.844766329598244</v>
      </c>
      <c r="Q75" s="8"/>
      <c r="R75" s="8"/>
      <c r="S75" s="7"/>
      <c r="T75" s="7"/>
      <c r="U75" s="7"/>
      <c r="V75" s="7"/>
      <c r="W75" s="7"/>
      <c r="X75" s="7"/>
      <c r="Y75" s="7"/>
      <c r="Z75" s="7"/>
    </row>
    <row r="76" spans="1:26" ht="14.25" customHeight="1">
      <c r="A76" s="31" t="s">
        <v>145</v>
      </c>
      <c r="B76" s="32" t="s">
        <v>146</v>
      </c>
      <c r="C76" s="15">
        <v>1.5</v>
      </c>
      <c r="D76" s="15">
        <v>76.07</v>
      </c>
      <c r="E76" s="15">
        <f t="shared" si="41"/>
        <v>114.10499999999999</v>
      </c>
      <c r="F76" s="20">
        <f t="shared" si="42"/>
        <v>29.895509999999998</v>
      </c>
      <c r="G76" s="15" t="s">
        <v>60</v>
      </c>
      <c r="H76" s="15">
        <f t="shared" si="43"/>
        <v>42.755143499999996</v>
      </c>
      <c r="I76" s="15">
        <v>62.83</v>
      </c>
      <c r="J76" s="15">
        <f t="shared" si="44"/>
        <v>249.58565349999998</v>
      </c>
      <c r="K76" s="15">
        <v>24.96</v>
      </c>
      <c r="L76" s="21">
        <f t="shared" si="46"/>
        <v>274.55</v>
      </c>
      <c r="M76" s="21">
        <f t="shared" si="47"/>
        <v>49.42</v>
      </c>
      <c r="N76" s="21">
        <f t="shared" si="48"/>
        <v>323.97</v>
      </c>
      <c r="O76" s="17">
        <v>158.59</v>
      </c>
      <c r="P76" s="22">
        <f t="shared" si="49"/>
        <v>104.2814805473233</v>
      </c>
      <c r="Q76" s="8"/>
      <c r="R76" s="8"/>
      <c r="S76" s="7"/>
      <c r="T76" s="7"/>
      <c r="U76" s="7"/>
      <c r="V76" s="7"/>
      <c r="W76" s="7"/>
      <c r="X76" s="7"/>
      <c r="Y76" s="7"/>
      <c r="Z76" s="7"/>
    </row>
    <row r="77" spans="1:26" ht="25.5">
      <c r="A77" s="31" t="s">
        <v>147</v>
      </c>
      <c r="B77" s="32" t="s">
        <v>148</v>
      </c>
      <c r="C77" s="15">
        <v>0.5</v>
      </c>
      <c r="D77" s="15">
        <v>76.07</v>
      </c>
      <c r="E77" s="15">
        <f t="shared" si="41"/>
        <v>38.035</v>
      </c>
      <c r="F77" s="20">
        <f t="shared" si="42"/>
        <v>9.965169999999999</v>
      </c>
      <c r="G77" s="15">
        <v>7</v>
      </c>
      <c r="H77" s="15">
        <f t="shared" si="43"/>
        <v>14.251714499999999</v>
      </c>
      <c r="I77" s="15" t="s">
        <v>60</v>
      </c>
      <c r="J77" s="15">
        <f t="shared" si="44"/>
        <v>69.25188449999999</v>
      </c>
      <c r="K77" s="15">
        <f aca="true" t="shared" si="50" ref="K77:K84">PRODUCT(J77,0.1)</f>
        <v>6.925188449999999</v>
      </c>
      <c r="L77" s="21">
        <f t="shared" si="46"/>
        <v>76.18</v>
      </c>
      <c r="M77" s="21">
        <f t="shared" si="47"/>
        <v>13.71</v>
      </c>
      <c r="N77" s="21">
        <f t="shared" si="48"/>
        <v>89.89</v>
      </c>
      <c r="O77" s="17">
        <v>79.45</v>
      </c>
      <c r="P77" s="22">
        <f t="shared" si="49"/>
        <v>13.140339836375077</v>
      </c>
      <c r="Q77" s="8"/>
      <c r="R77" s="8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31" t="s">
        <v>149</v>
      </c>
      <c r="B78" s="32" t="s">
        <v>150</v>
      </c>
      <c r="C78" s="15">
        <v>1.47</v>
      </c>
      <c r="D78" s="15">
        <v>76.07</v>
      </c>
      <c r="E78" s="15">
        <f t="shared" si="41"/>
        <v>111.82289999999999</v>
      </c>
      <c r="F78" s="20">
        <f t="shared" si="42"/>
        <v>29.297599799999997</v>
      </c>
      <c r="G78" s="15">
        <v>7</v>
      </c>
      <c r="H78" s="15">
        <f t="shared" si="43"/>
        <v>41.90004062999999</v>
      </c>
      <c r="I78" s="15">
        <v>11.52</v>
      </c>
      <c r="J78" s="15">
        <f t="shared" si="44"/>
        <v>201.54054043</v>
      </c>
      <c r="K78" s="15">
        <f t="shared" si="50"/>
        <v>20.154054043000002</v>
      </c>
      <c r="L78" s="21">
        <f t="shared" si="46"/>
        <v>221.69</v>
      </c>
      <c r="M78" s="21">
        <f t="shared" si="47"/>
        <v>39.9</v>
      </c>
      <c r="N78" s="21">
        <f t="shared" si="48"/>
        <v>261.59</v>
      </c>
      <c r="O78" s="17">
        <v>158.66</v>
      </c>
      <c r="P78" s="22">
        <f t="shared" si="49"/>
        <v>64.87457456195636</v>
      </c>
      <c r="Q78" s="8"/>
      <c r="R78" s="8"/>
      <c r="S78" s="7"/>
      <c r="T78" s="7"/>
      <c r="U78" s="7"/>
      <c r="V78" s="7"/>
      <c r="W78" s="7"/>
      <c r="X78" s="7"/>
      <c r="Y78" s="7"/>
      <c r="Z78" s="7"/>
    </row>
    <row r="79" spans="1:26" ht="25.5">
      <c r="A79" s="31" t="s">
        <v>151</v>
      </c>
      <c r="B79" s="32" t="s">
        <v>152</v>
      </c>
      <c r="C79" s="15">
        <v>0.67</v>
      </c>
      <c r="D79" s="15">
        <v>76.07</v>
      </c>
      <c r="E79" s="15">
        <f t="shared" si="41"/>
        <v>50.966899999999995</v>
      </c>
      <c r="F79" s="20">
        <f t="shared" si="42"/>
        <v>13.353327799999999</v>
      </c>
      <c r="G79" s="15">
        <v>7</v>
      </c>
      <c r="H79" s="15">
        <f t="shared" si="43"/>
        <v>19.097297429999998</v>
      </c>
      <c r="I79" s="15" t="s">
        <v>60</v>
      </c>
      <c r="J79" s="15">
        <f t="shared" si="44"/>
        <v>90.41752523</v>
      </c>
      <c r="K79" s="15">
        <f t="shared" si="50"/>
        <v>9.041752523</v>
      </c>
      <c r="L79" s="21">
        <f t="shared" si="46"/>
        <v>99.46</v>
      </c>
      <c r="M79" s="21">
        <f t="shared" si="47"/>
        <v>17.9</v>
      </c>
      <c r="N79" s="21">
        <f t="shared" si="48"/>
        <v>117.36</v>
      </c>
      <c r="O79" s="17">
        <v>109.2</v>
      </c>
      <c r="P79" s="22">
        <f t="shared" si="49"/>
        <v>7.472527472527474</v>
      </c>
      <c r="Q79" s="8"/>
      <c r="R79" s="8"/>
      <c r="S79" s="7"/>
      <c r="T79" s="7"/>
      <c r="U79" s="7"/>
      <c r="V79" s="7"/>
      <c r="W79" s="7"/>
      <c r="X79" s="7"/>
      <c r="Y79" s="7"/>
      <c r="Z79" s="7"/>
    </row>
    <row r="80" spans="1:26" ht="12.75">
      <c r="A80" s="31" t="s">
        <v>153</v>
      </c>
      <c r="B80" s="32" t="s">
        <v>154</v>
      </c>
      <c r="C80" s="15">
        <v>1.43</v>
      </c>
      <c r="D80" s="15">
        <v>76.07</v>
      </c>
      <c r="E80" s="15">
        <f t="shared" si="41"/>
        <v>108.78009999999999</v>
      </c>
      <c r="F80" s="20">
        <f t="shared" si="42"/>
        <v>28.500386199999998</v>
      </c>
      <c r="G80" s="15">
        <v>7</v>
      </c>
      <c r="H80" s="15">
        <f t="shared" si="43"/>
        <v>40.75990346999999</v>
      </c>
      <c r="I80" s="15">
        <v>3.7</v>
      </c>
      <c r="J80" s="15">
        <f t="shared" si="44"/>
        <v>188.74038966999996</v>
      </c>
      <c r="K80" s="15">
        <f t="shared" si="50"/>
        <v>18.874038966999997</v>
      </c>
      <c r="L80" s="21">
        <f t="shared" si="46"/>
        <v>207.61</v>
      </c>
      <c r="M80" s="21">
        <f t="shared" si="47"/>
        <v>37.37</v>
      </c>
      <c r="N80" s="21">
        <f t="shared" si="48"/>
        <v>244.98</v>
      </c>
      <c r="O80" s="17">
        <v>159.35</v>
      </c>
      <c r="P80" s="22">
        <f t="shared" si="49"/>
        <v>53.73705679322248</v>
      </c>
      <c r="Q80" s="8"/>
      <c r="R80" s="8"/>
      <c r="S80" s="7"/>
      <c r="T80" s="7"/>
      <c r="U80" s="7"/>
      <c r="V80" s="7"/>
      <c r="W80" s="7"/>
      <c r="X80" s="7"/>
      <c r="Y80" s="7"/>
      <c r="Z80" s="7"/>
    </row>
    <row r="81" spans="1:26" ht="25.5">
      <c r="A81" s="31" t="s">
        <v>155</v>
      </c>
      <c r="B81" s="32" t="s">
        <v>156</v>
      </c>
      <c r="C81" s="35">
        <v>0.30000000000000004</v>
      </c>
      <c r="D81" s="15">
        <v>76.07</v>
      </c>
      <c r="E81" s="15">
        <f t="shared" si="41"/>
        <v>22.821</v>
      </c>
      <c r="F81" s="20">
        <f t="shared" si="42"/>
        <v>5.979102000000001</v>
      </c>
      <c r="G81" s="15"/>
      <c r="H81" s="15">
        <f t="shared" si="43"/>
        <v>8.5510287</v>
      </c>
      <c r="I81" s="15">
        <v>3.7</v>
      </c>
      <c r="J81" s="15">
        <f t="shared" si="44"/>
        <v>41.0511307</v>
      </c>
      <c r="K81" s="15">
        <f t="shared" si="50"/>
        <v>4.105113070000001</v>
      </c>
      <c r="L81" s="21">
        <f t="shared" si="46"/>
        <v>45.16</v>
      </c>
      <c r="M81" s="21">
        <f t="shared" si="47"/>
        <v>8.13</v>
      </c>
      <c r="N81" s="21">
        <f t="shared" si="48"/>
        <v>53.29</v>
      </c>
      <c r="O81" s="17"/>
      <c r="P81" s="22"/>
      <c r="Q81" s="8"/>
      <c r="R81" s="8"/>
      <c r="S81" s="7"/>
      <c r="T81" s="7"/>
      <c r="U81" s="7"/>
      <c r="V81" s="7"/>
      <c r="W81" s="7"/>
      <c r="X81" s="7"/>
      <c r="Y81" s="7"/>
      <c r="Z81" s="7"/>
    </row>
    <row r="82" spans="1:26" ht="12.75">
      <c r="A82" s="31" t="s">
        <v>157</v>
      </c>
      <c r="B82" s="32" t="s">
        <v>158</v>
      </c>
      <c r="C82" s="15">
        <v>1.77</v>
      </c>
      <c r="D82" s="15">
        <v>76.07</v>
      </c>
      <c r="E82" s="15">
        <f t="shared" si="41"/>
        <v>134.6439</v>
      </c>
      <c r="F82" s="20">
        <f t="shared" si="42"/>
        <v>35.276701800000005</v>
      </c>
      <c r="G82" s="15">
        <v>7</v>
      </c>
      <c r="H82" s="15">
        <f t="shared" si="43"/>
        <v>50.451069329999996</v>
      </c>
      <c r="I82" s="15">
        <v>11.52</v>
      </c>
      <c r="J82" s="15">
        <f t="shared" si="44"/>
        <v>238.89167113000002</v>
      </c>
      <c r="K82" s="15">
        <f t="shared" si="50"/>
        <v>23.889167113000003</v>
      </c>
      <c r="L82" s="21">
        <f t="shared" si="46"/>
        <v>262.78</v>
      </c>
      <c r="M82" s="21">
        <f t="shared" si="47"/>
        <v>47.3</v>
      </c>
      <c r="N82" s="21">
        <f t="shared" si="48"/>
        <v>310.08</v>
      </c>
      <c r="O82" s="17">
        <v>191.53</v>
      </c>
      <c r="P82" s="22">
        <f>N82*100/O82-100</f>
        <v>61.89630867227066</v>
      </c>
      <c r="Q82" s="8"/>
      <c r="R82" s="8"/>
      <c r="S82" s="7"/>
      <c r="T82" s="7"/>
      <c r="U82" s="7"/>
      <c r="V82" s="7"/>
      <c r="W82" s="7"/>
      <c r="X82" s="7"/>
      <c r="Y82" s="7"/>
      <c r="Z82" s="7"/>
    </row>
    <row r="83" spans="1:26" ht="15" customHeight="1">
      <c r="A83" s="31" t="s">
        <v>159</v>
      </c>
      <c r="B83" s="32" t="s">
        <v>160</v>
      </c>
      <c r="C83" s="15">
        <v>1.1</v>
      </c>
      <c r="D83" s="15">
        <v>76.07</v>
      </c>
      <c r="E83" s="15">
        <f t="shared" si="41"/>
        <v>83.67699999999999</v>
      </c>
      <c r="F83" s="20">
        <f t="shared" si="42"/>
        <v>21.923374</v>
      </c>
      <c r="G83" s="15">
        <v>7</v>
      </c>
      <c r="H83" s="15">
        <f t="shared" si="43"/>
        <v>31.353771899999995</v>
      </c>
      <c r="I83" s="15"/>
      <c r="J83" s="15">
        <f t="shared" si="44"/>
        <v>143.9541459</v>
      </c>
      <c r="K83" s="15">
        <f t="shared" si="50"/>
        <v>14.39541459</v>
      </c>
      <c r="L83" s="21">
        <f t="shared" si="46"/>
        <v>158.35</v>
      </c>
      <c r="M83" s="21">
        <f t="shared" si="47"/>
        <v>28.5</v>
      </c>
      <c r="N83" s="21">
        <f t="shared" si="48"/>
        <v>186.85</v>
      </c>
      <c r="O83" s="17">
        <v>176.56</v>
      </c>
      <c r="P83" s="22">
        <f>N83*100/O83-100</f>
        <v>5.828047122791119</v>
      </c>
      <c r="Q83" s="8"/>
      <c r="R83" s="8"/>
      <c r="S83" s="7"/>
      <c r="T83" s="7"/>
      <c r="U83" s="7"/>
      <c r="V83" s="7"/>
      <c r="W83" s="7"/>
      <c r="X83" s="7"/>
      <c r="Y83" s="7"/>
      <c r="Z83" s="7"/>
    </row>
    <row r="84" spans="1:26" ht="13.5" customHeight="1">
      <c r="A84" s="31" t="s">
        <v>161</v>
      </c>
      <c r="B84" s="32" t="s">
        <v>162</v>
      </c>
      <c r="C84" s="15">
        <v>1.78</v>
      </c>
      <c r="D84" s="15">
        <v>76.07</v>
      </c>
      <c r="E84" s="15">
        <f t="shared" si="41"/>
        <v>135.4046</v>
      </c>
      <c r="F84" s="20">
        <f t="shared" si="42"/>
        <v>35.476005199999996</v>
      </c>
      <c r="G84" s="15">
        <v>7</v>
      </c>
      <c r="H84" s="15">
        <f t="shared" si="43"/>
        <v>50.736103619999994</v>
      </c>
      <c r="I84" s="15"/>
      <c r="J84" s="15">
        <f t="shared" si="44"/>
        <v>228.61670881999999</v>
      </c>
      <c r="K84" s="15">
        <f t="shared" si="50"/>
        <v>22.861670882</v>
      </c>
      <c r="L84" s="21">
        <f t="shared" si="46"/>
        <v>251.48</v>
      </c>
      <c r="M84" s="21">
        <f t="shared" si="47"/>
        <v>45.27</v>
      </c>
      <c r="N84" s="21">
        <f t="shared" si="48"/>
        <v>296.75</v>
      </c>
      <c r="O84" s="17">
        <v>177.52</v>
      </c>
      <c r="P84" s="22">
        <f>N84*100/O84-100</f>
        <v>67.16426318161334</v>
      </c>
      <c r="Q84" s="8"/>
      <c r="R84" s="8"/>
      <c r="S84" s="7"/>
      <c r="T84" s="7"/>
      <c r="U84" s="7"/>
      <c r="V84" s="7"/>
      <c r="W84" s="7"/>
      <c r="X84" s="7"/>
      <c r="Y84" s="7"/>
      <c r="Z84" s="7"/>
    </row>
    <row r="85" spans="1:26" ht="12.75">
      <c r="A85" s="31" t="s">
        <v>163</v>
      </c>
      <c r="B85" s="32" t="s">
        <v>164</v>
      </c>
      <c r="C85" s="15" t="s">
        <v>60</v>
      </c>
      <c r="D85" s="15" t="s">
        <v>60</v>
      </c>
      <c r="E85" s="15" t="s">
        <v>60</v>
      </c>
      <c r="F85" s="20" t="s">
        <v>60</v>
      </c>
      <c r="G85" s="15" t="s">
        <v>60</v>
      </c>
      <c r="H85" s="15" t="s">
        <v>60</v>
      </c>
      <c r="I85" s="15" t="s">
        <v>60</v>
      </c>
      <c r="J85" s="15" t="s">
        <v>60</v>
      </c>
      <c r="K85" s="15" t="s">
        <v>60</v>
      </c>
      <c r="L85" s="21" t="s">
        <v>60</v>
      </c>
      <c r="M85" s="21" t="s">
        <v>60</v>
      </c>
      <c r="N85" s="21" t="s">
        <v>60</v>
      </c>
      <c r="O85" s="17" t="s">
        <v>60</v>
      </c>
      <c r="P85" s="22" t="s">
        <v>60</v>
      </c>
      <c r="Q85" s="8"/>
      <c r="R85" s="8"/>
      <c r="S85" s="7"/>
      <c r="T85" s="7"/>
      <c r="U85" s="7"/>
      <c r="V85" s="7"/>
      <c r="W85" s="7"/>
      <c r="X85" s="7"/>
      <c r="Y85" s="7"/>
      <c r="Z85" s="7"/>
    </row>
    <row r="86" spans="1:26" ht="12.75">
      <c r="A86" s="29" t="s">
        <v>165</v>
      </c>
      <c r="B86" s="30" t="s">
        <v>166</v>
      </c>
      <c r="C86" s="15">
        <v>0.5</v>
      </c>
      <c r="D86" s="15">
        <v>76.07</v>
      </c>
      <c r="E86" s="15">
        <f aca="true" t="shared" si="51" ref="E86:E92">PRODUCT(C86,D86)</f>
        <v>38.035</v>
      </c>
      <c r="F86" s="20">
        <f aca="true" t="shared" si="52" ref="F86:F92">PRODUCT(E86,0.262)</f>
        <v>9.965169999999999</v>
      </c>
      <c r="G86" s="15">
        <v>7</v>
      </c>
      <c r="H86" s="15">
        <f aca="true" t="shared" si="53" ref="H86:H92">PRODUCT(E86,0.3747)</f>
        <v>14.251714499999999</v>
      </c>
      <c r="I86" s="15" t="s">
        <v>60</v>
      </c>
      <c r="J86" s="15">
        <f aca="true" t="shared" si="54" ref="J86:J92">SUM(E86,F86,G86,H86,I86)</f>
        <v>69.25188449999999</v>
      </c>
      <c r="K86" s="15">
        <f aca="true" t="shared" si="55" ref="K86:K92">PRODUCT(J86,0.1)</f>
        <v>6.925188449999999</v>
      </c>
      <c r="L86" s="21">
        <f aca="true" t="shared" si="56" ref="L86:L92">ROUND(SUM(J86,K86),2)</f>
        <v>76.18</v>
      </c>
      <c r="M86" s="21">
        <f aca="true" t="shared" si="57" ref="M86:M92">ROUND(L86*0.18,2)</f>
        <v>13.71</v>
      </c>
      <c r="N86" s="21">
        <f aca="true" t="shared" si="58" ref="N86:N92">ROUND((L86+M86),2)</f>
        <v>89.89</v>
      </c>
      <c r="O86" s="17" t="s">
        <v>60</v>
      </c>
      <c r="P86" s="22" t="s">
        <v>60</v>
      </c>
      <c r="Q86" s="8"/>
      <c r="R86" s="8"/>
      <c r="S86" s="7"/>
      <c r="T86" s="7"/>
      <c r="U86" s="7"/>
      <c r="V86" s="7"/>
      <c r="W86" s="7"/>
      <c r="X86" s="7"/>
      <c r="Y86" s="7"/>
      <c r="Z86" s="7"/>
    </row>
    <row r="87" spans="1:26" ht="12.75">
      <c r="A87" s="29" t="s">
        <v>167</v>
      </c>
      <c r="B87" s="30" t="s">
        <v>168</v>
      </c>
      <c r="C87" s="15">
        <v>1.5</v>
      </c>
      <c r="D87" s="15">
        <v>76.07</v>
      </c>
      <c r="E87" s="15">
        <f t="shared" si="51"/>
        <v>114.10499999999999</v>
      </c>
      <c r="F87" s="20">
        <f t="shared" si="52"/>
        <v>29.895509999999998</v>
      </c>
      <c r="G87" s="15">
        <v>7</v>
      </c>
      <c r="H87" s="15">
        <f t="shared" si="53"/>
        <v>42.755143499999996</v>
      </c>
      <c r="I87" s="15">
        <v>11.52</v>
      </c>
      <c r="J87" s="15">
        <f t="shared" si="54"/>
        <v>205.2756535</v>
      </c>
      <c r="K87" s="15">
        <f t="shared" si="55"/>
        <v>20.527565350000003</v>
      </c>
      <c r="L87" s="21">
        <f t="shared" si="56"/>
        <v>225.8</v>
      </c>
      <c r="M87" s="21">
        <f t="shared" si="57"/>
        <v>40.64</v>
      </c>
      <c r="N87" s="21">
        <f t="shared" si="58"/>
        <v>266.44</v>
      </c>
      <c r="O87" s="17">
        <v>191.53</v>
      </c>
      <c r="P87" s="22">
        <f aca="true" t="shared" si="59" ref="P87:P92">N87*100/O87-100</f>
        <v>39.11136636558243</v>
      </c>
      <c r="Q87" s="8"/>
      <c r="R87" s="8"/>
      <c r="S87" s="7"/>
      <c r="T87" s="7"/>
      <c r="U87" s="7"/>
      <c r="V87" s="7"/>
      <c r="W87" s="7"/>
      <c r="X87" s="7"/>
      <c r="Y87" s="7"/>
      <c r="Z87" s="7"/>
    </row>
    <row r="88" spans="1:26" ht="12.75">
      <c r="A88" s="31" t="s">
        <v>169</v>
      </c>
      <c r="B88" s="32" t="s">
        <v>170</v>
      </c>
      <c r="C88" s="15">
        <v>0.5</v>
      </c>
      <c r="D88" s="15">
        <v>76.07</v>
      </c>
      <c r="E88" s="15">
        <f t="shared" si="51"/>
        <v>38.035</v>
      </c>
      <c r="F88" s="20">
        <f t="shared" si="52"/>
        <v>9.965169999999999</v>
      </c>
      <c r="G88" s="15">
        <v>7</v>
      </c>
      <c r="H88" s="15">
        <f t="shared" si="53"/>
        <v>14.251714499999999</v>
      </c>
      <c r="I88" s="15"/>
      <c r="J88" s="15">
        <f t="shared" si="54"/>
        <v>69.25188449999999</v>
      </c>
      <c r="K88" s="15">
        <f t="shared" si="55"/>
        <v>6.925188449999999</v>
      </c>
      <c r="L88" s="21">
        <f t="shared" si="56"/>
        <v>76.18</v>
      </c>
      <c r="M88" s="21">
        <f t="shared" si="57"/>
        <v>13.71</v>
      </c>
      <c r="N88" s="21">
        <f t="shared" si="58"/>
        <v>89.89</v>
      </c>
      <c r="O88" s="17">
        <v>56.39</v>
      </c>
      <c r="P88" s="22">
        <f t="shared" si="59"/>
        <v>59.40769640007093</v>
      </c>
      <c r="Q88" s="8"/>
      <c r="R88" s="8"/>
      <c r="S88" s="7"/>
      <c r="T88" s="7"/>
      <c r="U88" s="7"/>
      <c r="V88" s="7"/>
      <c r="W88" s="7"/>
      <c r="X88" s="7"/>
      <c r="Y88" s="7"/>
      <c r="Z88" s="7"/>
    </row>
    <row r="89" spans="1:26" ht="12.75">
      <c r="A89" s="31" t="s">
        <v>171</v>
      </c>
      <c r="B89" s="32" t="s">
        <v>172</v>
      </c>
      <c r="C89" s="15">
        <v>0.67</v>
      </c>
      <c r="D89" s="15">
        <v>76.07</v>
      </c>
      <c r="E89" s="15">
        <f t="shared" si="51"/>
        <v>50.966899999999995</v>
      </c>
      <c r="F89" s="20">
        <f t="shared" si="52"/>
        <v>13.353327799999999</v>
      </c>
      <c r="G89" s="15">
        <v>7</v>
      </c>
      <c r="H89" s="15">
        <f t="shared" si="53"/>
        <v>19.097297429999998</v>
      </c>
      <c r="I89" s="15">
        <v>11.52</v>
      </c>
      <c r="J89" s="15">
        <f t="shared" si="54"/>
        <v>101.93752522999999</v>
      </c>
      <c r="K89" s="15">
        <f t="shared" si="55"/>
        <v>10.193752523</v>
      </c>
      <c r="L89" s="21">
        <f t="shared" si="56"/>
        <v>112.13</v>
      </c>
      <c r="M89" s="21">
        <f t="shared" si="57"/>
        <v>20.18</v>
      </c>
      <c r="N89" s="21">
        <f t="shared" si="58"/>
        <v>132.31</v>
      </c>
      <c r="O89" s="17">
        <v>128.12</v>
      </c>
      <c r="P89" s="22">
        <f t="shared" si="59"/>
        <v>3.2703715266937223</v>
      </c>
      <c r="Q89" s="8"/>
      <c r="R89" s="8"/>
      <c r="S89" s="7"/>
      <c r="T89" s="7"/>
      <c r="U89" s="7"/>
      <c r="V89" s="7"/>
      <c r="W89" s="7"/>
      <c r="X89" s="7"/>
      <c r="Y89" s="7"/>
      <c r="Z89" s="7"/>
    </row>
    <row r="90" spans="1:26" ht="12.75">
      <c r="A90" s="31" t="s">
        <v>173</v>
      </c>
      <c r="B90" s="32" t="s">
        <v>174</v>
      </c>
      <c r="C90" s="15">
        <v>0.25</v>
      </c>
      <c r="D90" s="15">
        <v>76.07</v>
      </c>
      <c r="E90" s="15">
        <f t="shared" si="51"/>
        <v>19.0175</v>
      </c>
      <c r="F90" s="20">
        <f t="shared" si="52"/>
        <v>4.982584999999999</v>
      </c>
      <c r="G90" s="15">
        <v>7</v>
      </c>
      <c r="H90" s="15">
        <f t="shared" si="53"/>
        <v>7.125857249999999</v>
      </c>
      <c r="I90" s="15"/>
      <c r="J90" s="15">
        <f t="shared" si="54"/>
        <v>38.125942249999994</v>
      </c>
      <c r="K90" s="15">
        <f t="shared" si="55"/>
        <v>3.812594225</v>
      </c>
      <c r="L90" s="21">
        <f t="shared" si="56"/>
        <v>41.94</v>
      </c>
      <c r="M90" s="21">
        <f t="shared" si="57"/>
        <v>7.55</v>
      </c>
      <c r="N90" s="21">
        <f t="shared" si="58"/>
        <v>49.49</v>
      </c>
      <c r="O90" s="17">
        <v>32.75</v>
      </c>
      <c r="P90" s="22">
        <f t="shared" si="59"/>
        <v>51.1145038167939</v>
      </c>
      <c r="Q90" s="8"/>
      <c r="R90" s="8"/>
      <c r="S90" s="7"/>
      <c r="T90" s="7"/>
      <c r="U90" s="7"/>
      <c r="V90" s="7"/>
      <c r="W90" s="7"/>
      <c r="X90" s="7"/>
      <c r="Y90" s="7"/>
      <c r="Z90" s="7"/>
    </row>
    <row r="91" spans="1:26" ht="12.75">
      <c r="A91" s="31" t="s">
        <v>175</v>
      </c>
      <c r="B91" s="32" t="s">
        <v>176</v>
      </c>
      <c r="C91" s="15">
        <v>0.25</v>
      </c>
      <c r="D91" s="15">
        <v>76.07</v>
      </c>
      <c r="E91" s="15">
        <f t="shared" si="51"/>
        <v>19.0175</v>
      </c>
      <c r="F91" s="20">
        <f t="shared" si="52"/>
        <v>4.982584999999999</v>
      </c>
      <c r="G91" s="15">
        <v>7</v>
      </c>
      <c r="H91" s="15">
        <f t="shared" si="53"/>
        <v>7.125857249999999</v>
      </c>
      <c r="I91" s="15"/>
      <c r="J91" s="15">
        <f t="shared" si="54"/>
        <v>38.125942249999994</v>
      </c>
      <c r="K91" s="15">
        <f t="shared" si="55"/>
        <v>3.812594225</v>
      </c>
      <c r="L91" s="21">
        <f t="shared" si="56"/>
        <v>41.94</v>
      </c>
      <c r="M91" s="21">
        <f t="shared" si="57"/>
        <v>7.55</v>
      </c>
      <c r="N91" s="21">
        <f t="shared" si="58"/>
        <v>49.49</v>
      </c>
      <c r="O91" s="17">
        <v>32.75</v>
      </c>
      <c r="P91" s="22">
        <f t="shared" si="59"/>
        <v>51.1145038167939</v>
      </c>
      <c r="Q91" s="8"/>
      <c r="R91" s="8"/>
      <c r="S91" s="7"/>
      <c r="T91" s="7"/>
      <c r="U91" s="7"/>
      <c r="V91" s="7"/>
      <c r="W91" s="7"/>
      <c r="X91" s="7"/>
      <c r="Y91" s="7"/>
      <c r="Z91" s="7"/>
    </row>
    <row r="92" spans="1:26" ht="12.75">
      <c r="A92" s="31" t="s">
        <v>177</v>
      </c>
      <c r="B92" s="32" t="s">
        <v>178</v>
      </c>
      <c r="C92" s="15">
        <v>0.83</v>
      </c>
      <c r="D92" s="15">
        <v>76.07</v>
      </c>
      <c r="E92" s="15">
        <f t="shared" si="51"/>
        <v>63.138099999999994</v>
      </c>
      <c r="F92" s="20">
        <f t="shared" si="52"/>
        <v>16.5421822</v>
      </c>
      <c r="G92" s="15">
        <v>7</v>
      </c>
      <c r="H92" s="15">
        <f t="shared" si="53"/>
        <v>23.657846069999998</v>
      </c>
      <c r="I92" s="15"/>
      <c r="J92" s="15">
        <f t="shared" si="54"/>
        <v>110.33812827</v>
      </c>
      <c r="K92" s="15">
        <f t="shared" si="55"/>
        <v>11.033812827</v>
      </c>
      <c r="L92" s="21">
        <f t="shared" si="56"/>
        <v>121.37</v>
      </c>
      <c r="M92" s="21">
        <f t="shared" si="57"/>
        <v>21.85</v>
      </c>
      <c r="N92" s="21">
        <f t="shared" si="58"/>
        <v>143.22</v>
      </c>
      <c r="O92" s="17">
        <v>128.31</v>
      </c>
      <c r="P92" s="22">
        <f t="shared" si="59"/>
        <v>11.620294599017996</v>
      </c>
      <c r="Q92" s="8"/>
      <c r="R92" s="8"/>
      <c r="S92" s="7"/>
      <c r="T92" s="7"/>
      <c r="U92" s="7"/>
      <c r="V92" s="7"/>
      <c r="W92" s="7"/>
      <c r="X92" s="7"/>
      <c r="Y92" s="7"/>
      <c r="Z92" s="7"/>
    </row>
    <row r="93" spans="1:26" ht="11.25" customHeight="1">
      <c r="A93" s="31" t="s">
        <v>179</v>
      </c>
      <c r="B93" s="26" t="s">
        <v>180</v>
      </c>
      <c r="C93" s="15"/>
      <c r="D93" s="15"/>
      <c r="E93" s="15" t="s">
        <v>60</v>
      </c>
      <c r="F93" s="20" t="s">
        <v>60</v>
      </c>
      <c r="G93" s="15"/>
      <c r="H93" s="15" t="s">
        <v>60</v>
      </c>
      <c r="I93" s="15"/>
      <c r="J93" s="15" t="s">
        <v>60</v>
      </c>
      <c r="K93" s="15" t="s">
        <v>60</v>
      </c>
      <c r="L93" s="21" t="s">
        <v>60</v>
      </c>
      <c r="M93" s="21" t="s">
        <v>60</v>
      </c>
      <c r="N93" s="21" t="s">
        <v>60</v>
      </c>
      <c r="O93" s="17"/>
      <c r="P93" s="22" t="s">
        <v>60</v>
      </c>
      <c r="Q93" s="8"/>
      <c r="R93" s="8"/>
      <c r="S93" s="7"/>
      <c r="T93" s="7"/>
      <c r="U93" s="7"/>
      <c r="V93" s="7"/>
      <c r="W93" s="7"/>
      <c r="X93" s="7"/>
      <c r="Y93" s="7"/>
      <c r="Z93" s="7"/>
    </row>
    <row r="94" spans="1:26" ht="15" customHeight="1">
      <c r="A94" s="31" t="s">
        <v>181</v>
      </c>
      <c r="B94" s="36" t="s">
        <v>182</v>
      </c>
      <c r="C94" s="15">
        <v>1.4</v>
      </c>
      <c r="D94" s="15">
        <v>76.07</v>
      </c>
      <c r="E94" s="15">
        <f aca="true" t="shared" si="60" ref="E94:E100">PRODUCT(C94,D94)</f>
        <v>106.49799999999999</v>
      </c>
      <c r="F94" s="20">
        <f aca="true" t="shared" si="61" ref="F94:F100">PRODUCT(E94,0.262)</f>
        <v>27.902476</v>
      </c>
      <c r="G94" s="15"/>
      <c r="H94" s="15">
        <f>PRODUCT(E94,0.3747)</f>
        <v>39.904800599999994</v>
      </c>
      <c r="I94" s="15">
        <v>12.67</v>
      </c>
      <c r="J94" s="15">
        <f aca="true" t="shared" si="62" ref="J94:J100">SUM(E94,F94,G94,H94,I94)</f>
        <v>186.97527659999997</v>
      </c>
      <c r="K94" s="15">
        <f aca="true" t="shared" si="63" ref="K94:K100">PRODUCT(J94,0.1)</f>
        <v>18.69752766</v>
      </c>
      <c r="L94" s="21">
        <f aca="true" t="shared" si="64" ref="L94:L100">ROUND(SUM(J94,K94),2)</f>
        <v>205.67</v>
      </c>
      <c r="M94" s="21">
        <f aca="true" t="shared" si="65" ref="M94:M100">ROUND(L94*0.18,2)</f>
        <v>37.02</v>
      </c>
      <c r="N94" s="21">
        <f aca="true" t="shared" si="66" ref="N94:N100">ROUND((L94+M94),2)</f>
        <v>242.69</v>
      </c>
      <c r="O94" s="17">
        <v>241.82</v>
      </c>
      <c r="P94" s="22">
        <f aca="true" t="shared" si="67" ref="P94:P100">N94*100/O94-100</f>
        <v>0.3597717310396149</v>
      </c>
      <c r="Q94" s="37" t="s">
        <v>60</v>
      </c>
      <c r="R94" s="8"/>
      <c r="S94" s="7"/>
      <c r="T94" s="7"/>
      <c r="U94" s="7"/>
      <c r="V94" s="7"/>
      <c r="W94" s="7"/>
      <c r="X94" s="7"/>
      <c r="Y94" s="7"/>
      <c r="Z94" s="7"/>
    </row>
    <row r="95" spans="1:26" ht="14.25" customHeight="1">
      <c r="A95" s="31" t="s">
        <v>183</v>
      </c>
      <c r="B95" s="36" t="s">
        <v>184</v>
      </c>
      <c r="C95" s="15">
        <v>0.83</v>
      </c>
      <c r="D95" s="15">
        <v>76.07</v>
      </c>
      <c r="E95" s="15">
        <f t="shared" si="60"/>
        <v>63.138099999999994</v>
      </c>
      <c r="F95" s="20">
        <f t="shared" si="61"/>
        <v>16.5421822</v>
      </c>
      <c r="G95" s="15"/>
      <c r="H95" s="15">
        <f>PRODUCT(E95,0.3747)</f>
        <v>23.657846069999998</v>
      </c>
      <c r="I95" s="15">
        <v>5.66</v>
      </c>
      <c r="J95" s="15">
        <f t="shared" si="62"/>
        <v>108.99812827</v>
      </c>
      <c r="K95" s="15">
        <f t="shared" si="63"/>
        <v>10.899812827</v>
      </c>
      <c r="L95" s="21">
        <f t="shared" si="64"/>
        <v>119.9</v>
      </c>
      <c r="M95" s="21">
        <f t="shared" si="65"/>
        <v>21.58</v>
      </c>
      <c r="N95" s="21">
        <f t="shared" si="66"/>
        <v>141.48</v>
      </c>
      <c r="O95" s="17">
        <v>120.03</v>
      </c>
      <c r="P95" s="22">
        <f t="shared" si="67"/>
        <v>17.87053236690825</v>
      </c>
      <c r="Q95" s="8"/>
      <c r="R95" s="8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31" t="s">
        <v>185</v>
      </c>
      <c r="B96" s="36" t="s">
        <v>186</v>
      </c>
      <c r="C96" s="15">
        <v>0.92</v>
      </c>
      <c r="D96" s="15">
        <v>76.07</v>
      </c>
      <c r="E96" s="15">
        <f t="shared" si="60"/>
        <v>69.9844</v>
      </c>
      <c r="F96" s="20">
        <f t="shared" si="61"/>
        <v>18.3359128</v>
      </c>
      <c r="G96" s="15"/>
      <c r="H96" s="15">
        <f>PRODUCT(E96,0.3747)</f>
        <v>26.223154679999997</v>
      </c>
      <c r="I96" s="15">
        <v>0.37</v>
      </c>
      <c r="J96" s="15">
        <f t="shared" si="62"/>
        <v>114.91346748</v>
      </c>
      <c r="K96" s="15">
        <f t="shared" si="63"/>
        <v>11.491346748</v>
      </c>
      <c r="L96" s="21">
        <f t="shared" si="64"/>
        <v>126.4</v>
      </c>
      <c r="M96" s="21">
        <f t="shared" si="65"/>
        <v>22.75</v>
      </c>
      <c r="N96" s="21">
        <f t="shared" si="66"/>
        <v>149.15</v>
      </c>
      <c r="O96" s="17">
        <v>104.15</v>
      </c>
      <c r="P96" s="22">
        <f t="shared" si="67"/>
        <v>43.20691310609698</v>
      </c>
      <c r="Q96" s="8"/>
      <c r="R96" s="8"/>
      <c r="S96" s="7"/>
      <c r="T96" s="7"/>
      <c r="U96" s="7"/>
      <c r="V96" s="7"/>
      <c r="W96" s="7"/>
      <c r="X96" s="7"/>
      <c r="Y96" s="7"/>
      <c r="Z96" s="7"/>
    </row>
    <row r="97" spans="1:26" ht="24" customHeight="1">
      <c r="A97" s="31" t="s">
        <v>187</v>
      </c>
      <c r="B97" s="36" t="s">
        <v>188</v>
      </c>
      <c r="C97" s="15">
        <v>0.3</v>
      </c>
      <c r="D97" s="15">
        <v>76.07</v>
      </c>
      <c r="E97" s="15">
        <f t="shared" si="60"/>
        <v>22.820999999999998</v>
      </c>
      <c r="F97" s="20">
        <f t="shared" si="61"/>
        <v>5.979102</v>
      </c>
      <c r="G97" s="15"/>
      <c r="H97" s="15">
        <f>PRODUCT(E97,0.3747)</f>
        <v>8.551028699999998</v>
      </c>
      <c r="I97" s="15">
        <v>0.47</v>
      </c>
      <c r="J97" s="15">
        <f t="shared" si="62"/>
        <v>37.8211307</v>
      </c>
      <c r="K97" s="15">
        <f t="shared" si="63"/>
        <v>3.78211307</v>
      </c>
      <c r="L97" s="21">
        <f t="shared" si="64"/>
        <v>41.6</v>
      </c>
      <c r="M97" s="21">
        <f t="shared" si="65"/>
        <v>7.49</v>
      </c>
      <c r="N97" s="21">
        <f t="shared" si="66"/>
        <v>49.09</v>
      </c>
      <c r="O97" s="17">
        <v>34.41</v>
      </c>
      <c r="P97" s="22">
        <f t="shared" si="67"/>
        <v>42.66201685556527</v>
      </c>
      <c r="Q97" s="8"/>
      <c r="R97" s="8"/>
      <c r="S97" s="7"/>
      <c r="T97" s="7"/>
      <c r="U97" s="7"/>
      <c r="V97" s="7"/>
      <c r="W97" s="7"/>
      <c r="X97" s="7"/>
      <c r="Y97" s="7"/>
      <c r="Z97" s="7"/>
    </row>
    <row r="98" spans="1:26" ht="25.5" customHeight="1">
      <c r="A98" s="38" t="s">
        <v>189</v>
      </c>
      <c r="B98" s="26" t="s">
        <v>190</v>
      </c>
      <c r="C98" s="15">
        <v>0.83</v>
      </c>
      <c r="D98" s="15">
        <v>76.07</v>
      </c>
      <c r="E98" s="15">
        <f t="shared" si="60"/>
        <v>63.138099999999994</v>
      </c>
      <c r="F98" s="20">
        <f t="shared" si="61"/>
        <v>16.5421822</v>
      </c>
      <c r="G98" s="15" t="s">
        <v>60</v>
      </c>
      <c r="H98" s="15">
        <f>PRODUCT(E98,0.3747)</f>
        <v>23.657846069999998</v>
      </c>
      <c r="I98" s="15">
        <v>25.31</v>
      </c>
      <c r="J98" s="15">
        <f t="shared" si="62"/>
        <v>128.64812827</v>
      </c>
      <c r="K98" s="15">
        <f t="shared" si="63"/>
        <v>12.864812827000002</v>
      </c>
      <c r="L98" s="21">
        <f t="shared" si="64"/>
        <v>141.51</v>
      </c>
      <c r="M98" s="21">
        <f t="shared" si="65"/>
        <v>25.47</v>
      </c>
      <c r="N98" s="21">
        <f t="shared" si="66"/>
        <v>166.98</v>
      </c>
      <c r="O98" s="17">
        <v>162.31</v>
      </c>
      <c r="P98" s="22">
        <f t="shared" si="67"/>
        <v>2.877210276631132</v>
      </c>
      <c r="Q98" s="8"/>
      <c r="R98" s="8"/>
      <c r="S98" s="7"/>
      <c r="T98" s="7"/>
      <c r="U98" s="7"/>
      <c r="V98" s="7"/>
      <c r="W98" s="7"/>
      <c r="X98" s="7"/>
      <c r="Y98" s="7"/>
      <c r="Z98" s="7"/>
    </row>
    <row r="99" spans="1:26" ht="24.75" customHeight="1">
      <c r="A99" s="38" t="s">
        <v>191</v>
      </c>
      <c r="B99" s="26" t="s">
        <v>192</v>
      </c>
      <c r="C99" s="15">
        <v>1.6</v>
      </c>
      <c r="D99" s="15">
        <v>76.07</v>
      </c>
      <c r="E99" s="15">
        <f t="shared" si="60"/>
        <v>121.71199999999999</v>
      </c>
      <c r="F99" s="20">
        <f t="shared" si="61"/>
        <v>31.888544</v>
      </c>
      <c r="G99" s="15" t="s">
        <v>60</v>
      </c>
      <c r="H99" s="15">
        <f>E99*0.3747</f>
        <v>45.6054864</v>
      </c>
      <c r="I99" s="15">
        <v>44.1</v>
      </c>
      <c r="J99" s="15">
        <f t="shared" si="62"/>
        <v>243.30603039999997</v>
      </c>
      <c r="K99" s="15">
        <f t="shared" si="63"/>
        <v>24.33060304</v>
      </c>
      <c r="L99" s="21">
        <f t="shared" si="64"/>
        <v>267.64</v>
      </c>
      <c r="M99" s="21">
        <f t="shared" si="65"/>
        <v>48.18</v>
      </c>
      <c r="N99" s="21">
        <f t="shared" si="66"/>
        <v>315.82</v>
      </c>
      <c r="O99" s="17">
        <v>311.2</v>
      </c>
      <c r="P99" s="22">
        <f t="shared" si="67"/>
        <v>1.4845758354755816</v>
      </c>
      <c r="Q99" s="8"/>
      <c r="R99" s="8"/>
      <c r="S99" s="7"/>
      <c r="T99" s="7"/>
      <c r="U99" s="7"/>
      <c r="V99" s="7"/>
      <c r="W99" s="7"/>
      <c r="X99" s="7"/>
      <c r="Y99" s="7"/>
      <c r="Z99" s="7"/>
    </row>
    <row r="100" spans="1:26" ht="28.5" customHeight="1">
      <c r="A100" s="31" t="s">
        <v>193</v>
      </c>
      <c r="B100" s="32" t="s">
        <v>194</v>
      </c>
      <c r="C100" s="15">
        <v>1.1</v>
      </c>
      <c r="D100" s="15">
        <v>76.07</v>
      </c>
      <c r="E100" s="15">
        <f t="shared" si="60"/>
        <v>83.67699999999999</v>
      </c>
      <c r="F100" s="20">
        <f t="shared" si="61"/>
        <v>21.923374</v>
      </c>
      <c r="G100" s="15">
        <v>7</v>
      </c>
      <c r="H100" s="15">
        <f>PRODUCT(E100,0.3747)</f>
        <v>31.353771899999995</v>
      </c>
      <c r="I100" s="15">
        <v>15.17</v>
      </c>
      <c r="J100" s="15">
        <f t="shared" si="62"/>
        <v>159.12414589999997</v>
      </c>
      <c r="K100" s="15">
        <f t="shared" si="63"/>
        <v>15.912414589999997</v>
      </c>
      <c r="L100" s="21">
        <f t="shared" si="64"/>
        <v>175.04</v>
      </c>
      <c r="M100" s="21">
        <f t="shared" si="65"/>
        <v>31.51</v>
      </c>
      <c r="N100" s="21">
        <f t="shared" si="66"/>
        <v>206.55</v>
      </c>
      <c r="O100" s="17">
        <v>191.53</v>
      </c>
      <c r="P100" s="22">
        <f t="shared" si="67"/>
        <v>7.842113507022404</v>
      </c>
      <c r="Q100" s="8"/>
      <c r="R100" s="8"/>
      <c r="S100" s="7"/>
      <c r="T100" s="7"/>
      <c r="U100" s="7"/>
      <c r="V100" s="7"/>
      <c r="W100" s="7"/>
      <c r="X100" s="7"/>
      <c r="Y100" s="7"/>
      <c r="Z100" s="7"/>
    </row>
    <row r="101" spans="1:26" ht="24.75" customHeight="1">
      <c r="A101" s="31" t="s">
        <v>195</v>
      </c>
      <c r="B101" s="26" t="s">
        <v>196</v>
      </c>
      <c r="C101" s="15"/>
      <c r="D101" s="15"/>
      <c r="E101" s="15"/>
      <c r="F101" s="20" t="s">
        <v>60</v>
      </c>
      <c r="G101" s="15"/>
      <c r="H101" s="15"/>
      <c r="I101" s="15"/>
      <c r="J101" s="15" t="s">
        <v>60</v>
      </c>
      <c r="K101" s="15" t="s">
        <v>60</v>
      </c>
      <c r="L101" s="21" t="s">
        <v>60</v>
      </c>
      <c r="M101" s="21" t="s">
        <v>60</v>
      </c>
      <c r="N101" s="21" t="s">
        <v>60</v>
      </c>
      <c r="O101" s="17"/>
      <c r="P101" s="22" t="s">
        <v>60</v>
      </c>
      <c r="Q101" s="37"/>
      <c r="R101" s="8"/>
      <c r="S101" s="7"/>
      <c r="T101" s="7"/>
      <c r="U101" s="7"/>
      <c r="V101" s="7"/>
      <c r="W101" s="7"/>
      <c r="X101" s="7"/>
      <c r="Y101" s="7"/>
      <c r="Z101" s="7"/>
    </row>
    <row r="102" spans="1:26" ht="15" customHeight="1">
      <c r="A102" s="31" t="s">
        <v>197</v>
      </c>
      <c r="B102" s="36" t="s">
        <v>198</v>
      </c>
      <c r="C102" s="15">
        <v>0.75</v>
      </c>
      <c r="D102" s="15">
        <v>76.07</v>
      </c>
      <c r="E102" s="15">
        <f>PRODUCT(C102,D102)</f>
        <v>57.052499999999995</v>
      </c>
      <c r="F102" s="20">
        <f>PRODUCT(E102,0.262)</f>
        <v>14.947754999999999</v>
      </c>
      <c r="G102" s="15">
        <v>18.29</v>
      </c>
      <c r="H102" s="15">
        <f>E102*0.3747</f>
        <v>21.377571749999998</v>
      </c>
      <c r="I102" s="15">
        <v>0.45</v>
      </c>
      <c r="J102" s="15">
        <f>SUM(E102,F102,G102,H102,I102)</f>
        <v>112.11782675</v>
      </c>
      <c r="K102" s="15">
        <f>PRODUCT(J102,0.1)</f>
        <v>11.211782675000002</v>
      </c>
      <c r="L102" s="21">
        <f>ROUND(SUM(J102,K102),2)</f>
        <v>123.33</v>
      </c>
      <c r="M102" s="21">
        <f>ROUND(L102*0.18,2)</f>
        <v>22.2</v>
      </c>
      <c r="N102" s="21">
        <f>ROUND((L102+M102),2)</f>
        <v>145.53</v>
      </c>
      <c r="O102" s="17">
        <v>134.52</v>
      </c>
      <c r="P102" s="22">
        <f>N102*100/O102-100</f>
        <v>8.184656556645848</v>
      </c>
      <c r="Q102" s="37" t="s">
        <v>60</v>
      </c>
      <c r="R102" s="8"/>
      <c r="S102" s="7"/>
      <c r="T102" s="7"/>
      <c r="U102" s="7"/>
      <c r="V102" s="7"/>
      <c r="W102" s="7"/>
      <c r="X102" s="7"/>
      <c r="Y102" s="7"/>
      <c r="Z102" s="7"/>
    </row>
    <row r="103" spans="1:26" ht="13.5" customHeight="1">
      <c r="A103" s="31" t="s">
        <v>199</v>
      </c>
      <c r="B103" s="36" t="s">
        <v>200</v>
      </c>
      <c r="C103" s="15">
        <v>1.92</v>
      </c>
      <c r="D103" s="15">
        <v>76.07</v>
      </c>
      <c r="E103" s="15">
        <f>PRODUCT(C103,D103)</f>
        <v>146.0544</v>
      </c>
      <c r="F103" s="20">
        <f>PRODUCT(E103,0.262)</f>
        <v>38.2662528</v>
      </c>
      <c r="G103" s="15">
        <v>54.97</v>
      </c>
      <c r="H103" s="15">
        <f>E103*0.3747</f>
        <v>54.72658367999999</v>
      </c>
      <c r="I103" s="15">
        <v>2.25</v>
      </c>
      <c r="J103" s="15">
        <f>SUM(E103,F103,G103,H103,I103)</f>
        <v>296.26723647999995</v>
      </c>
      <c r="K103" s="15">
        <f>PRODUCT(J103,0.1)</f>
        <v>29.626723647999995</v>
      </c>
      <c r="L103" s="21">
        <f>ROUND(SUM(J103,K103),2)</f>
        <v>325.89</v>
      </c>
      <c r="M103" s="21">
        <f>ROUND(L103*0.18,2)</f>
        <v>58.66</v>
      </c>
      <c r="N103" s="21">
        <f>ROUND((L103+M103),2)</f>
        <v>384.55</v>
      </c>
      <c r="O103" s="17">
        <v>356.36</v>
      </c>
      <c r="P103" s="22">
        <f>N103*100/O103-100</f>
        <v>7.910539903468404</v>
      </c>
      <c r="Q103" s="37" t="s">
        <v>60</v>
      </c>
      <c r="R103" s="8"/>
      <c r="S103" s="7"/>
      <c r="T103" s="7"/>
      <c r="U103" s="7"/>
      <c r="V103" s="7"/>
      <c r="W103" s="7"/>
      <c r="X103" s="7"/>
      <c r="Y103" s="7"/>
      <c r="Z103" s="7"/>
    </row>
    <row r="104" spans="1:26" ht="13.5" customHeight="1">
      <c r="A104" s="31" t="s">
        <v>201</v>
      </c>
      <c r="B104" s="36" t="s">
        <v>202</v>
      </c>
      <c r="C104" s="15">
        <v>1.33</v>
      </c>
      <c r="D104" s="15">
        <v>76.07</v>
      </c>
      <c r="E104" s="15">
        <f>PRODUCT(C104,D104)</f>
        <v>101.17309999999999</v>
      </c>
      <c r="F104" s="20">
        <f>PRODUCT(E104,0.262)</f>
        <v>26.5073522</v>
      </c>
      <c r="G104" s="15">
        <v>21.74</v>
      </c>
      <c r="H104" s="15">
        <f>E104*0.3747</f>
        <v>37.90956057</v>
      </c>
      <c r="I104" s="15">
        <v>2.25</v>
      </c>
      <c r="J104" s="15">
        <f>SUM(E104,F104,G104,H104,I104)</f>
        <v>189.58001277</v>
      </c>
      <c r="K104" s="15">
        <f>PRODUCT(J104,0.1)</f>
        <v>18.958001277</v>
      </c>
      <c r="L104" s="21">
        <f>ROUND(SUM(J104,K104),2)</f>
        <v>208.54</v>
      </c>
      <c r="M104" s="21">
        <f>ROUND(L104*0.18,2)</f>
        <v>37.54</v>
      </c>
      <c r="N104" s="21">
        <f>ROUND((L104+M104),2)</f>
        <v>246.08</v>
      </c>
      <c r="O104" s="17">
        <v>226.56</v>
      </c>
      <c r="P104" s="22">
        <f>N104*100/O104-100</f>
        <v>8.615819209039543</v>
      </c>
      <c r="Q104" s="37" t="s">
        <v>60</v>
      </c>
      <c r="R104" s="8"/>
      <c r="S104" s="7"/>
      <c r="T104" s="7"/>
      <c r="U104" s="7"/>
      <c r="V104" s="7"/>
      <c r="W104" s="7"/>
      <c r="X104" s="7"/>
      <c r="Y104" s="7"/>
      <c r="Z104" s="7"/>
    </row>
    <row r="105" spans="1:26" ht="24" customHeight="1">
      <c r="A105" s="31" t="s">
        <v>203</v>
      </c>
      <c r="B105" s="26" t="s">
        <v>204</v>
      </c>
      <c r="C105" s="15"/>
      <c r="D105" s="15"/>
      <c r="E105" s="15" t="s">
        <v>60</v>
      </c>
      <c r="F105" s="20" t="s">
        <v>60</v>
      </c>
      <c r="G105" s="15"/>
      <c r="H105" s="15" t="s">
        <v>60</v>
      </c>
      <c r="I105" s="15"/>
      <c r="J105" s="15" t="s">
        <v>60</v>
      </c>
      <c r="K105" s="15" t="s">
        <v>60</v>
      </c>
      <c r="L105" s="21" t="s">
        <v>60</v>
      </c>
      <c r="M105" s="21" t="s">
        <v>60</v>
      </c>
      <c r="N105" s="21" t="s">
        <v>60</v>
      </c>
      <c r="O105" s="17"/>
      <c r="P105" s="22" t="s">
        <v>60</v>
      </c>
      <c r="Q105" s="37" t="s">
        <v>60</v>
      </c>
      <c r="R105" s="8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31" t="s">
        <v>205</v>
      </c>
      <c r="B106" s="36" t="s">
        <v>198</v>
      </c>
      <c r="C106" s="15">
        <v>0.83</v>
      </c>
      <c r="D106" s="15">
        <v>76.07</v>
      </c>
      <c r="E106" s="15">
        <f aca="true" t="shared" si="68" ref="E106:E116">PRODUCT(C106,D106)</f>
        <v>63.138099999999994</v>
      </c>
      <c r="F106" s="20">
        <f aca="true" t="shared" si="69" ref="F106:F116">PRODUCT(E106,0.262)</f>
        <v>16.5421822</v>
      </c>
      <c r="G106" s="15">
        <v>20.14</v>
      </c>
      <c r="H106" s="15">
        <f>E106*0.3747</f>
        <v>23.657846069999998</v>
      </c>
      <c r="I106" s="15">
        <v>0.45</v>
      </c>
      <c r="J106" s="15">
        <f aca="true" t="shared" si="70" ref="J106:J116">SUM(E106,F106,G106,H106,I106)</f>
        <v>123.92812826999999</v>
      </c>
      <c r="K106" s="15">
        <f aca="true" t="shared" si="71" ref="K106:K116">PRODUCT(J106,0.1)</f>
        <v>12.392812827</v>
      </c>
      <c r="L106" s="21">
        <f aca="true" t="shared" si="72" ref="L106:L116">ROUND(SUM(J106,K106),2)</f>
        <v>136.32</v>
      </c>
      <c r="M106" s="21">
        <f aca="true" t="shared" si="73" ref="M106:M116">ROUND(L106*0.18,2)</f>
        <v>24.54</v>
      </c>
      <c r="N106" s="21">
        <f aca="true" t="shared" si="74" ref="N106:N116">ROUND((L106+M106),2)</f>
        <v>160.86</v>
      </c>
      <c r="O106" s="17">
        <v>148.68</v>
      </c>
      <c r="P106" s="22">
        <f aca="true" t="shared" si="75" ref="P106:P113">N106*100/O106-100</f>
        <v>8.192090395480236</v>
      </c>
      <c r="Q106" s="37" t="s">
        <v>60</v>
      </c>
      <c r="R106" s="8"/>
      <c r="S106" s="7"/>
      <c r="T106" s="7"/>
      <c r="U106" s="7"/>
      <c r="V106" s="7"/>
      <c r="W106" s="7"/>
      <c r="X106" s="7"/>
      <c r="Y106" s="7"/>
      <c r="Z106" s="7"/>
    </row>
    <row r="107" spans="1:26" ht="14.25" customHeight="1">
      <c r="A107" s="31" t="s">
        <v>206</v>
      </c>
      <c r="B107" s="36" t="s">
        <v>207</v>
      </c>
      <c r="C107" s="15">
        <v>1.17</v>
      </c>
      <c r="D107" s="15">
        <v>76.07</v>
      </c>
      <c r="E107" s="15">
        <f t="shared" si="68"/>
        <v>89.00189999999999</v>
      </c>
      <c r="F107" s="20">
        <f t="shared" si="69"/>
        <v>23.3184978</v>
      </c>
      <c r="G107" s="15">
        <v>44.16</v>
      </c>
      <c r="H107" s="15">
        <f>E107*0.3747</f>
        <v>33.349011929999996</v>
      </c>
      <c r="I107" s="15">
        <v>22.49</v>
      </c>
      <c r="J107" s="15">
        <f t="shared" si="70"/>
        <v>212.31940973</v>
      </c>
      <c r="K107" s="15">
        <f t="shared" si="71"/>
        <v>21.231940973</v>
      </c>
      <c r="L107" s="21">
        <f t="shared" si="72"/>
        <v>233.55</v>
      </c>
      <c r="M107" s="21">
        <f t="shared" si="73"/>
        <v>42.04</v>
      </c>
      <c r="N107" s="21">
        <f t="shared" si="74"/>
        <v>275.59</v>
      </c>
      <c r="O107" s="17">
        <v>258.42</v>
      </c>
      <c r="P107" s="22">
        <f t="shared" si="75"/>
        <v>6.644222583391354</v>
      </c>
      <c r="R107" s="8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31" t="s">
        <v>208</v>
      </c>
      <c r="B108" s="36" t="s">
        <v>209</v>
      </c>
      <c r="C108" s="15">
        <v>1.17</v>
      </c>
      <c r="D108" s="15">
        <v>76.07</v>
      </c>
      <c r="E108" s="15">
        <f t="shared" si="68"/>
        <v>89.00189999999999</v>
      </c>
      <c r="F108" s="20">
        <f t="shared" si="69"/>
        <v>23.3184978</v>
      </c>
      <c r="G108" s="15">
        <v>88.94</v>
      </c>
      <c r="H108" s="15">
        <f>E108*0.3747</f>
        <v>33.349011929999996</v>
      </c>
      <c r="I108" s="15">
        <v>44.98</v>
      </c>
      <c r="J108" s="15">
        <f t="shared" si="70"/>
        <v>279.58940973</v>
      </c>
      <c r="K108" s="15">
        <f t="shared" si="71"/>
        <v>27.958940973</v>
      </c>
      <c r="L108" s="21">
        <f t="shared" si="72"/>
        <v>307.55</v>
      </c>
      <c r="M108" s="21">
        <f t="shared" si="73"/>
        <v>55.36</v>
      </c>
      <c r="N108" s="21">
        <f t="shared" si="74"/>
        <v>362.91</v>
      </c>
      <c r="O108" s="17">
        <v>345.74</v>
      </c>
      <c r="P108" s="22">
        <f t="shared" si="75"/>
        <v>4.9661595418522495</v>
      </c>
      <c r="R108" s="8"/>
      <c r="S108" s="7"/>
      <c r="T108" s="7"/>
      <c r="U108" s="7"/>
      <c r="V108" s="7"/>
      <c r="W108" s="7"/>
      <c r="X108" s="7"/>
      <c r="Y108" s="7"/>
      <c r="Z108" s="7"/>
    </row>
    <row r="109" spans="1:26" ht="15" customHeight="1">
      <c r="A109" s="31" t="s">
        <v>210</v>
      </c>
      <c r="B109" s="36" t="s">
        <v>211</v>
      </c>
      <c r="C109" s="15">
        <v>1.66</v>
      </c>
      <c r="D109" s="15">
        <v>76.07</v>
      </c>
      <c r="E109" s="15">
        <f t="shared" si="68"/>
        <v>126.27619999999999</v>
      </c>
      <c r="F109" s="20">
        <f t="shared" si="69"/>
        <v>33.0843644</v>
      </c>
      <c r="G109" s="15">
        <v>88.93</v>
      </c>
      <c r="H109" s="15">
        <f>E109*0.3747</f>
        <v>47.315692139999996</v>
      </c>
      <c r="I109" s="15">
        <v>44.98</v>
      </c>
      <c r="J109" s="15">
        <f t="shared" si="70"/>
        <v>340.58625654</v>
      </c>
      <c r="K109" s="15">
        <f t="shared" si="71"/>
        <v>34.058625654000004</v>
      </c>
      <c r="L109" s="21">
        <f t="shared" si="72"/>
        <v>374.64</v>
      </c>
      <c r="M109" s="21">
        <f t="shared" si="73"/>
        <v>67.44</v>
      </c>
      <c r="N109" s="21">
        <f t="shared" si="74"/>
        <v>442.08</v>
      </c>
      <c r="O109" s="17">
        <v>417.72</v>
      </c>
      <c r="P109" s="22">
        <f t="shared" si="75"/>
        <v>5.831657569663889</v>
      </c>
      <c r="R109" s="8"/>
      <c r="S109" s="7"/>
      <c r="T109" s="7"/>
      <c r="U109" s="7"/>
      <c r="V109" s="7"/>
      <c r="W109" s="7"/>
      <c r="X109" s="7"/>
      <c r="Y109" s="7"/>
      <c r="Z109" s="7"/>
    </row>
    <row r="110" spans="1:26" ht="24" customHeight="1">
      <c r="A110" s="31" t="s">
        <v>212</v>
      </c>
      <c r="B110" s="26" t="s">
        <v>213</v>
      </c>
      <c r="C110" s="15">
        <v>0.6000000000000001</v>
      </c>
      <c r="D110" s="15">
        <v>76.07</v>
      </c>
      <c r="E110" s="15">
        <f t="shared" si="68"/>
        <v>45.642</v>
      </c>
      <c r="F110" s="20">
        <f t="shared" si="69"/>
        <v>11.958204000000002</v>
      </c>
      <c r="G110" s="15">
        <v>7</v>
      </c>
      <c r="H110" s="15">
        <f>PRODUCT(E110,0.3747)</f>
        <v>17.1020574</v>
      </c>
      <c r="I110" s="15" t="s">
        <v>60</v>
      </c>
      <c r="J110" s="15">
        <f t="shared" si="70"/>
        <v>81.7022614</v>
      </c>
      <c r="K110" s="15">
        <f t="shared" si="71"/>
        <v>8.17022614</v>
      </c>
      <c r="L110" s="21">
        <f t="shared" si="72"/>
        <v>89.87</v>
      </c>
      <c r="M110" s="21">
        <f t="shared" si="73"/>
        <v>16.18</v>
      </c>
      <c r="N110" s="21">
        <f t="shared" si="74"/>
        <v>106.05</v>
      </c>
      <c r="O110" s="17">
        <v>105.68</v>
      </c>
      <c r="P110" s="22">
        <f t="shared" si="75"/>
        <v>0.3501135503406516</v>
      </c>
      <c r="R110" s="8"/>
      <c r="S110" s="7"/>
      <c r="T110" s="7"/>
      <c r="U110" s="7"/>
      <c r="V110" s="7"/>
      <c r="W110" s="7"/>
      <c r="X110" s="7"/>
      <c r="Y110" s="7"/>
      <c r="Z110" s="7"/>
    </row>
    <row r="111" spans="1:26" ht="39" customHeight="1">
      <c r="A111" s="31" t="s">
        <v>214</v>
      </c>
      <c r="B111" s="26" t="s">
        <v>215</v>
      </c>
      <c r="C111" s="15">
        <v>1.5</v>
      </c>
      <c r="D111" s="15">
        <v>76.07</v>
      </c>
      <c r="E111" s="15">
        <f t="shared" si="68"/>
        <v>114.10499999999999</v>
      </c>
      <c r="F111" s="20">
        <f t="shared" si="69"/>
        <v>29.895509999999998</v>
      </c>
      <c r="G111" s="15">
        <v>15.29</v>
      </c>
      <c r="H111" s="15">
        <f>E111*0.3747</f>
        <v>42.755143499999996</v>
      </c>
      <c r="I111" s="15"/>
      <c r="J111" s="15">
        <f t="shared" si="70"/>
        <v>202.0456535</v>
      </c>
      <c r="K111" s="15">
        <f t="shared" si="71"/>
        <v>20.20456535</v>
      </c>
      <c r="L111" s="21">
        <f t="shared" si="72"/>
        <v>222.25</v>
      </c>
      <c r="M111" s="21">
        <f t="shared" si="73"/>
        <v>40.01</v>
      </c>
      <c r="N111" s="21">
        <f t="shared" si="74"/>
        <v>262.26</v>
      </c>
      <c r="O111" s="17">
        <v>188.87</v>
      </c>
      <c r="P111" s="22">
        <f t="shared" si="75"/>
        <v>38.857415153280044</v>
      </c>
      <c r="Q111" s="39" t="s">
        <v>60</v>
      </c>
      <c r="R111" s="8"/>
      <c r="S111" s="7"/>
      <c r="T111" s="7"/>
      <c r="U111" s="7"/>
      <c r="V111" s="7"/>
      <c r="W111" s="7"/>
      <c r="X111" s="7"/>
      <c r="Y111" s="7"/>
      <c r="Z111" s="7"/>
    </row>
    <row r="112" spans="1:26" ht="39" customHeight="1">
      <c r="A112" s="31" t="s">
        <v>216</v>
      </c>
      <c r="B112" s="26" t="s">
        <v>217</v>
      </c>
      <c r="C112" s="15">
        <v>1.1</v>
      </c>
      <c r="D112" s="15">
        <v>76.07</v>
      </c>
      <c r="E112" s="15">
        <f t="shared" si="68"/>
        <v>83.67699999999999</v>
      </c>
      <c r="F112" s="20">
        <f t="shared" si="69"/>
        <v>21.923374</v>
      </c>
      <c r="G112" s="15">
        <v>150.29</v>
      </c>
      <c r="H112" s="15">
        <f>E112*0.3747</f>
        <v>31.353771899999995</v>
      </c>
      <c r="I112" s="15"/>
      <c r="J112" s="15">
        <f t="shared" si="70"/>
        <v>287.2441459</v>
      </c>
      <c r="K112" s="15">
        <f t="shared" si="71"/>
        <v>28.72441459</v>
      </c>
      <c r="L112" s="21">
        <f t="shared" si="72"/>
        <v>315.97</v>
      </c>
      <c r="M112" s="21">
        <f t="shared" si="73"/>
        <v>56.87</v>
      </c>
      <c r="N112" s="21">
        <f t="shared" si="74"/>
        <v>372.84</v>
      </c>
      <c r="O112" s="17">
        <v>364.1</v>
      </c>
      <c r="P112" s="22">
        <f t="shared" si="75"/>
        <v>2.4004394397143614</v>
      </c>
      <c r="Q112" s="39" t="s">
        <v>60</v>
      </c>
      <c r="R112" s="8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31" t="s">
        <v>218</v>
      </c>
      <c r="B113" s="26" t="s">
        <v>219</v>
      </c>
      <c r="C113" s="15">
        <v>5</v>
      </c>
      <c r="D113" s="15">
        <v>76.07</v>
      </c>
      <c r="E113" s="15">
        <f t="shared" si="68"/>
        <v>380.34999999999997</v>
      </c>
      <c r="F113" s="20">
        <f t="shared" si="69"/>
        <v>99.65169999999999</v>
      </c>
      <c r="G113" s="15">
        <v>149.02</v>
      </c>
      <c r="H113" s="15">
        <f>E113*0.3747</f>
        <v>142.51714499999997</v>
      </c>
      <c r="I113" s="15">
        <v>54.44</v>
      </c>
      <c r="J113" s="15">
        <f t="shared" si="70"/>
        <v>825.9788450000001</v>
      </c>
      <c r="K113" s="15">
        <f t="shared" si="71"/>
        <v>82.59788450000002</v>
      </c>
      <c r="L113" s="21">
        <f t="shared" si="72"/>
        <v>908.58</v>
      </c>
      <c r="M113" s="21">
        <f t="shared" si="73"/>
        <v>163.54</v>
      </c>
      <c r="N113" s="21">
        <f t="shared" si="74"/>
        <v>1072.12</v>
      </c>
      <c r="O113" s="17">
        <v>1052.9</v>
      </c>
      <c r="P113" s="22">
        <f t="shared" si="75"/>
        <v>1.8254345141988608</v>
      </c>
      <c r="Q113" s="39" t="s">
        <v>60</v>
      </c>
      <c r="R113" s="8"/>
      <c r="S113" s="7"/>
      <c r="T113" s="7"/>
      <c r="U113" s="7"/>
      <c r="V113" s="7"/>
      <c r="W113" s="7"/>
      <c r="X113" s="7"/>
      <c r="Y113" s="7"/>
      <c r="Z113" s="7"/>
    </row>
    <row r="114" spans="1:26" ht="14.25" customHeight="1">
      <c r="A114" s="31" t="s">
        <v>220</v>
      </c>
      <c r="B114" s="26" t="s">
        <v>221</v>
      </c>
      <c r="C114" s="15">
        <v>5</v>
      </c>
      <c r="D114" s="15">
        <v>76.07</v>
      </c>
      <c r="E114" s="15">
        <f t="shared" si="68"/>
        <v>380.34999999999997</v>
      </c>
      <c r="F114" s="20">
        <f t="shared" si="69"/>
        <v>99.65169999999999</v>
      </c>
      <c r="G114" s="15">
        <v>7</v>
      </c>
      <c r="H114" s="15">
        <f>E114*0.3747</f>
        <v>142.51714499999997</v>
      </c>
      <c r="I114" s="15" t="s">
        <v>60</v>
      </c>
      <c r="J114" s="15">
        <f t="shared" si="70"/>
        <v>629.5188449999999</v>
      </c>
      <c r="K114" s="15">
        <f t="shared" si="71"/>
        <v>62.9518845</v>
      </c>
      <c r="L114" s="21">
        <f t="shared" si="72"/>
        <v>692.47</v>
      </c>
      <c r="M114" s="21">
        <f t="shared" si="73"/>
        <v>124.64</v>
      </c>
      <c r="N114" s="21">
        <f t="shared" si="74"/>
        <v>817.11</v>
      </c>
      <c r="O114" s="17">
        <v>628.87</v>
      </c>
      <c r="P114" s="22"/>
      <c r="Q114" s="39"/>
      <c r="R114" s="8"/>
      <c r="S114" s="7"/>
      <c r="T114" s="7"/>
      <c r="U114" s="7"/>
      <c r="V114" s="7"/>
      <c r="W114" s="7"/>
      <c r="X114" s="7"/>
      <c r="Y114" s="7"/>
      <c r="Z114" s="7"/>
    </row>
    <row r="115" spans="1:26" ht="23.25" customHeight="1">
      <c r="A115" s="31" t="s">
        <v>222</v>
      </c>
      <c r="B115" s="26" t="s">
        <v>223</v>
      </c>
      <c r="C115" s="15">
        <v>0.2</v>
      </c>
      <c r="D115" s="15">
        <v>76.07</v>
      </c>
      <c r="E115" s="15">
        <f t="shared" si="68"/>
        <v>15.213999999999999</v>
      </c>
      <c r="F115" s="20">
        <f t="shared" si="69"/>
        <v>3.986068</v>
      </c>
      <c r="G115" s="15"/>
      <c r="H115" s="15">
        <f>PRODUCT(E115,0.3747)</f>
        <v>5.7006858</v>
      </c>
      <c r="I115" s="15">
        <v>0.56</v>
      </c>
      <c r="J115" s="15">
        <f t="shared" si="70"/>
        <v>25.460753799999996</v>
      </c>
      <c r="K115" s="15">
        <f t="shared" si="71"/>
        <v>2.5460753799999996</v>
      </c>
      <c r="L115" s="21">
        <f t="shared" si="72"/>
        <v>28.01</v>
      </c>
      <c r="M115" s="21">
        <f t="shared" si="73"/>
        <v>5.04</v>
      </c>
      <c r="N115" s="21">
        <f t="shared" si="74"/>
        <v>33.05</v>
      </c>
      <c r="O115" s="17"/>
      <c r="P115" s="22"/>
      <c r="Q115" s="39"/>
      <c r="R115" s="8"/>
      <c r="S115" s="7"/>
      <c r="T115" s="7"/>
      <c r="U115" s="7"/>
      <c r="V115" s="7"/>
      <c r="W115" s="7"/>
      <c r="X115" s="7"/>
      <c r="Y115" s="7"/>
      <c r="Z115" s="7"/>
    </row>
    <row r="116" spans="1:26" ht="30" customHeight="1">
      <c r="A116" s="31" t="s">
        <v>224</v>
      </c>
      <c r="B116" s="26" t="s">
        <v>225</v>
      </c>
      <c r="C116" s="15">
        <v>4.5</v>
      </c>
      <c r="D116" s="15">
        <v>76.07</v>
      </c>
      <c r="E116" s="15">
        <f t="shared" si="68"/>
        <v>342.31499999999994</v>
      </c>
      <c r="F116" s="20">
        <f t="shared" si="69"/>
        <v>89.68652999999999</v>
      </c>
      <c r="G116" s="15">
        <v>110</v>
      </c>
      <c r="H116" s="15">
        <v>128.28</v>
      </c>
      <c r="I116" s="15">
        <v>131.7</v>
      </c>
      <c r="J116" s="15">
        <f t="shared" si="70"/>
        <v>801.98153</v>
      </c>
      <c r="K116" s="15">
        <f t="shared" si="71"/>
        <v>80.198153</v>
      </c>
      <c r="L116" s="21">
        <f t="shared" si="72"/>
        <v>882.18</v>
      </c>
      <c r="M116" s="21">
        <f t="shared" si="73"/>
        <v>158.79</v>
      </c>
      <c r="N116" s="21">
        <f t="shared" si="74"/>
        <v>1040.97</v>
      </c>
      <c r="O116" s="17"/>
      <c r="P116" s="22"/>
      <c r="Q116" s="39"/>
      <c r="R116" s="8"/>
      <c r="S116" s="7"/>
      <c r="T116" s="7"/>
      <c r="U116" s="7"/>
      <c r="V116" s="7"/>
      <c r="W116" s="7"/>
      <c r="X116" s="7"/>
      <c r="Y116" s="7"/>
      <c r="Z116" s="7"/>
    </row>
    <row r="117" spans="1:26" ht="28.5" customHeight="1">
      <c r="A117" s="11" t="s">
        <v>226</v>
      </c>
      <c r="B117" s="28" t="s">
        <v>227</v>
      </c>
      <c r="C117" s="15"/>
      <c r="D117" s="15"/>
      <c r="E117" s="15"/>
      <c r="F117" s="20"/>
      <c r="G117" s="15"/>
      <c r="H117" s="15"/>
      <c r="I117" s="15"/>
      <c r="J117" s="15"/>
      <c r="K117" s="15"/>
      <c r="L117" s="21"/>
      <c r="M117" s="21"/>
      <c r="N117" s="21"/>
      <c r="O117" s="17"/>
      <c r="P117" s="22"/>
      <c r="Q117" s="39"/>
      <c r="R117" s="8"/>
      <c r="S117" s="7"/>
      <c r="T117" s="7"/>
      <c r="U117" s="7"/>
      <c r="V117" s="7"/>
      <c r="W117" s="7"/>
      <c r="X117" s="7"/>
      <c r="Y117" s="7"/>
      <c r="Z117" s="7"/>
    </row>
    <row r="118" spans="1:26" ht="28.5" customHeight="1">
      <c r="A118" s="40" t="s">
        <v>228</v>
      </c>
      <c r="B118" s="41" t="s">
        <v>229</v>
      </c>
      <c r="C118" s="15">
        <v>2.5</v>
      </c>
      <c r="D118" s="15">
        <v>76.07</v>
      </c>
      <c r="E118" s="15">
        <f>PRODUCT(C118,D118)</f>
        <v>190.17499999999998</v>
      </c>
      <c r="F118" s="20">
        <f>PRODUCT(E118,0.262)</f>
        <v>49.825849999999996</v>
      </c>
      <c r="G118" s="15">
        <v>7</v>
      </c>
      <c r="H118" s="15">
        <f>E118*0.3747</f>
        <v>71.25857249999999</v>
      </c>
      <c r="I118" s="15">
        <v>82.92</v>
      </c>
      <c r="J118" s="15">
        <f>SUM(E118,F118,G118,H118,I118)</f>
        <v>401.1794225</v>
      </c>
      <c r="K118" s="15">
        <f>PRODUCT(J118,0.1)</f>
        <v>40.11794225</v>
      </c>
      <c r="L118" s="21">
        <f>ROUND(SUM(J118,K118),2)</f>
        <v>441.3</v>
      </c>
      <c r="M118" s="21">
        <f>ROUND(L118*0.18,2)</f>
        <v>79.43</v>
      </c>
      <c r="N118" s="21">
        <f>ROUND((L118+M118),2)</f>
        <v>520.73</v>
      </c>
      <c r="O118" s="17">
        <v>429.6</v>
      </c>
      <c r="P118" s="22"/>
      <c r="Q118" s="39"/>
      <c r="R118" s="8"/>
      <c r="S118" s="7"/>
      <c r="T118" s="7"/>
      <c r="U118" s="7"/>
      <c r="V118" s="7"/>
      <c r="W118" s="7"/>
      <c r="X118" s="7"/>
      <c r="Y118" s="7"/>
      <c r="Z118" s="7"/>
    </row>
    <row r="119" spans="1:26" ht="26.25" customHeight="1">
      <c r="A119" s="40" t="s">
        <v>230</v>
      </c>
      <c r="B119" s="41" t="s">
        <v>231</v>
      </c>
      <c r="C119" s="15">
        <v>3</v>
      </c>
      <c r="D119" s="15">
        <v>76.07</v>
      </c>
      <c r="E119" s="15">
        <f>PRODUCT(C119,D119)</f>
        <v>228.20999999999998</v>
      </c>
      <c r="F119" s="20">
        <f>PRODUCT(E119,0.262)</f>
        <v>59.791019999999996</v>
      </c>
      <c r="G119" s="15">
        <v>7</v>
      </c>
      <c r="H119" s="15">
        <f>E119*0.3747</f>
        <v>85.51028699999999</v>
      </c>
      <c r="I119" s="15">
        <v>82.92</v>
      </c>
      <c r="J119" s="15">
        <f>SUM(E119,F119,G119,H119,I119)</f>
        <v>463.431307</v>
      </c>
      <c r="K119" s="15">
        <f>PRODUCT(J119,0.1)</f>
        <v>46.3431307</v>
      </c>
      <c r="L119" s="21">
        <f>ROUND(SUM(J119,K119),2)</f>
        <v>509.77</v>
      </c>
      <c r="M119" s="21">
        <f>ROUND(L119*0.18,2)</f>
        <v>91.76</v>
      </c>
      <c r="N119" s="21">
        <f>ROUND((L119+M119),2)</f>
        <v>601.53</v>
      </c>
      <c r="O119" s="17">
        <v>531.9</v>
      </c>
      <c r="P119" s="22">
        <f>N119*100/O119-100</f>
        <v>13.090806542583195</v>
      </c>
      <c r="Q119" s="39" t="s">
        <v>60</v>
      </c>
      <c r="R119" s="8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42" t="s">
        <v>232</v>
      </c>
      <c r="B120" s="43" t="s">
        <v>233</v>
      </c>
      <c r="C120" s="15"/>
      <c r="D120" s="15" t="s">
        <v>60</v>
      </c>
      <c r="E120" s="15"/>
      <c r="F120" s="20"/>
      <c r="G120" s="15"/>
      <c r="H120" s="15" t="s">
        <v>60</v>
      </c>
      <c r="I120" s="15"/>
      <c r="J120" s="15"/>
      <c r="K120" s="15"/>
      <c r="L120" s="21"/>
      <c r="M120" s="21"/>
      <c r="N120" s="21"/>
      <c r="O120" s="17"/>
      <c r="P120" s="22" t="s">
        <v>60</v>
      </c>
      <c r="Q120" s="8"/>
      <c r="R120" s="8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31" t="s">
        <v>234</v>
      </c>
      <c r="B121" s="32" t="s">
        <v>235</v>
      </c>
      <c r="C121" s="35">
        <v>0.14</v>
      </c>
      <c r="D121" s="15">
        <v>76.07</v>
      </c>
      <c r="E121" s="15">
        <f aca="true" t="shared" si="76" ref="E121:E149">PRODUCT(C121,D121)</f>
        <v>10.6498</v>
      </c>
      <c r="F121" s="20">
        <f aca="true" t="shared" si="77" ref="F121:F149">PRODUCT(E121,0.262)</f>
        <v>2.7902476000000003</v>
      </c>
      <c r="G121" s="15"/>
      <c r="H121" s="15">
        <f aca="true" t="shared" si="78" ref="H121:H140">PRODUCT(E121,0.3747)</f>
        <v>3.99048006</v>
      </c>
      <c r="I121" s="15"/>
      <c r="J121" s="15">
        <f aca="true" t="shared" si="79" ref="J121:J149">SUM(E121,F121,G121,H121,I121)</f>
        <v>17.430527660000003</v>
      </c>
      <c r="K121" s="15">
        <f aca="true" t="shared" si="80" ref="K121:K149">PRODUCT(J121,0.1)</f>
        <v>1.7430527660000004</v>
      </c>
      <c r="L121" s="21">
        <f aca="true" t="shared" si="81" ref="L121:L149">ROUND(SUM(J121,K121),2)</f>
        <v>19.17</v>
      </c>
      <c r="M121" s="21">
        <f aca="true" t="shared" si="82" ref="M121:M149">ROUND(L121*0.18,2)</f>
        <v>3.45</v>
      </c>
      <c r="N121" s="21">
        <f aca="true" t="shared" si="83" ref="N121:N149">ROUND((L121+M121),2)</f>
        <v>22.62</v>
      </c>
      <c r="O121" s="17">
        <v>16.56</v>
      </c>
      <c r="P121" s="22">
        <f aca="true" t="shared" si="84" ref="P121:P142">N121*100/O121-100</f>
        <v>36.59420289855075</v>
      </c>
      <c r="Q121" s="8"/>
      <c r="R121" s="8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31" t="s">
        <v>236</v>
      </c>
      <c r="B122" s="32" t="s">
        <v>237</v>
      </c>
      <c r="C122" s="35">
        <v>0.1</v>
      </c>
      <c r="D122" s="15">
        <v>76.07</v>
      </c>
      <c r="E122" s="15">
        <f t="shared" si="76"/>
        <v>7.606999999999999</v>
      </c>
      <c r="F122" s="20">
        <f t="shared" si="77"/>
        <v>1.993034</v>
      </c>
      <c r="G122" s="15"/>
      <c r="H122" s="15">
        <f t="shared" si="78"/>
        <v>2.8503429</v>
      </c>
      <c r="I122" s="15"/>
      <c r="J122" s="15">
        <f t="shared" si="79"/>
        <v>12.450376899999998</v>
      </c>
      <c r="K122" s="15">
        <f t="shared" si="80"/>
        <v>1.24503769</v>
      </c>
      <c r="L122" s="21">
        <f t="shared" si="81"/>
        <v>13.7</v>
      </c>
      <c r="M122" s="21">
        <f t="shared" si="82"/>
        <v>2.47</v>
      </c>
      <c r="N122" s="21">
        <f t="shared" si="83"/>
        <v>16.17</v>
      </c>
      <c r="O122" s="17">
        <v>11.82</v>
      </c>
      <c r="P122" s="22">
        <f t="shared" si="84"/>
        <v>36.802030456852805</v>
      </c>
      <c r="Q122" s="8"/>
      <c r="R122" s="8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31" t="s">
        <v>238</v>
      </c>
      <c r="B123" s="32" t="s">
        <v>239</v>
      </c>
      <c r="C123" s="15">
        <v>0.65</v>
      </c>
      <c r="D123" s="15">
        <v>76.07</v>
      </c>
      <c r="E123" s="15">
        <f t="shared" si="76"/>
        <v>49.445499999999996</v>
      </c>
      <c r="F123" s="20">
        <f t="shared" si="77"/>
        <v>12.954721</v>
      </c>
      <c r="G123" s="15"/>
      <c r="H123" s="15">
        <f t="shared" si="78"/>
        <v>18.527228849999997</v>
      </c>
      <c r="I123" s="15">
        <v>10.68</v>
      </c>
      <c r="J123" s="15">
        <f t="shared" si="79"/>
        <v>91.60744985</v>
      </c>
      <c r="K123" s="15">
        <f t="shared" si="80"/>
        <v>9.160744985</v>
      </c>
      <c r="L123" s="21">
        <f t="shared" si="81"/>
        <v>100.77</v>
      </c>
      <c r="M123" s="21">
        <f t="shared" si="82"/>
        <v>18.14</v>
      </c>
      <c r="N123" s="21">
        <f t="shared" si="83"/>
        <v>118.91</v>
      </c>
      <c r="O123" s="17">
        <v>48.73</v>
      </c>
      <c r="P123" s="22">
        <f t="shared" si="84"/>
        <v>144.01805869074494</v>
      </c>
      <c r="Q123" s="8"/>
      <c r="R123" s="8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31" t="s">
        <v>240</v>
      </c>
      <c r="B124" s="32" t="s">
        <v>241</v>
      </c>
      <c r="C124" s="35">
        <v>0.4</v>
      </c>
      <c r="D124" s="15">
        <v>76.07</v>
      </c>
      <c r="E124" s="15">
        <f t="shared" si="76"/>
        <v>30.427999999999997</v>
      </c>
      <c r="F124" s="20">
        <f t="shared" si="77"/>
        <v>7.972136</v>
      </c>
      <c r="G124" s="15"/>
      <c r="H124" s="15">
        <f t="shared" si="78"/>
        <v>11.4013716</v>
      </c>
      <c r="I124" s="15">
        <v>3.7</v>
      </c>
      <c r="J124" s="15">
        <f t="shared" si="79"/>
        <v>53.5015076</v>
      </c>
      <c r="K124" s="15">
        <f t="shared" si="80"/>
        <v>5.35015076</v>
      </c>
      <c r="L124" s="21">
        <f t="shared" si="81"/>
        <v>58.85</v>
      </c>
      <c r="M124" s="21">
        <f t="shared" si="82"/>
        <v>10.59</v>
      </c>
      <c r="N124" s="21">
        <f t="shared" si="83"/>
        <v>69.44</v>
      </c>
      <c r="O124" s="17">
        <v>116.55</v>
      </c>
      <c r="P124" s="22">
        <f t="shared" si="84"/>
        <v>-40.42042042042042</v>
      </c>
      <c r="Q124" s="8"/>
      <c r="R124" s="8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31" t="s">
        <v>242</v>
      </c>
      <c r="B125" s="32" t="s">
        <v>243</v>
      </c>
      <c r="C125" s="15">
        <v>0.25</v>
      </c>
      <c r="D125" s="15">
        <v>76.07</v>
      </c>
      <c r="E125" s="15">
        <f t="shared" si="76"/>
        <v>19.0175</v>
      </c>
      <c r="F125" s="20">
        <f t="shared" si="77"/>
        <v>4.982584999999999</v>
      </c>
      <c r="G125" s="15">
        <v>7</v>
      </c>
      <c r="H125" s="15">
        <f t="shared" si="78"/>
        <v>7.125857249999999</v>
      </c>
      <c r="I125" s="15" t="s">
        <v>60</v>
      </c>
      <c r="J125" s="15">
        <f t="shared" si="79"/>
        <v>38.125942249999994</v>
      </c>
      <c r="K125" s="15">
        <f t="shared" si="80"/>
        <v>3.812594225</v>
      </c>
      <c r="L125" s="21">
        <f t="shared" si="81"/>
        <v>41.94</v>
      </c>
      <c r="M125" s="21">
        <f t="shared" si="82"/>
        <v>7.55</v>
      </c>
      <c r="N125" s="21">
        <f t="shared" si="83"/>
        <v>49.49</v>
      </c>
      <c r="O125" s="17">
        <v>37.55</v>
      </c>
      <c r="P125" s="22">
        <f t="shared" si="84"/>
        <v>31.797603195739015</v>
      </c>
      <c r="Q125" s="8"/>
      <c r="R125" s="8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31" t="s">
        <v>244</v>
      </c>
      <c r="B126" s="32" t="s">
        <v>245</v>
      </c>
      <c r="C126" s="15">
        <v>0.2</v>
      </c>
      <c r="D126" s="15">
        <v>76.07</v>
      </c>
      <c r="E126" s="15">
        <f t="shared" si="76"/>
        <v>15.213999999999999</v>
      </c>
      <c r="F126" s="20">
        <f t="shared" si="77"/>
        <v>3.986068</v>
      </c>
      <c r="G126" s="15"/>
      <c r="H126" s="15">
        <f t="shared" si="78"/>
        <v>5.7006858</v>
      </c>
      <c r="I126" s="15">
        <v>0.56</v>
      </c>
      <c r="J126" s="15">
        <f t="shared" si="79"/>
        <v>25.460753799999996</v>
      </c>
      <c r="K126" s="15">
        <f t="shared" si="80"/>
        <v>2.5460753799999996</v>
      </c>
      <c r="L126" s="21">
        <f t="shared" si="81"/>
        <v>28.01</v>
      </c>
      <c r="M126" s="21">
        <f t="shared" si="82"/>
        <v>5.04</v>
      </c>
      <c r="N126" s="21">
        <f t="shared" si="83"/>
        <v>33.05</v>
      </c>
      <c r="O126" s="17">
        <v>19.65</v>
      </c>
      <c r="P126" s="22">
        <f t="shared" si="84"/>
        <v>68.19338422391857</v>
      </c>
      <c r="Q126" s="8"/>
      <c r="R126" s="8"/>
      <c r="S126" s="7"/>
      <c r="T126" s="7"/>
      <c r="U126" s="7"/>
      <c r="V126" s="7"/>
      <c r="W126" s="7"/>
      <c r="X126" s="7"/>
      <c r="Y126" s="7"/>
      <c r="Z126" s="7"/>
    </row>
    <row r="127" spans="1:26" ht="14.25" customHeight="1">
      <c r="A127" s="31" t="s">
        <v>246</v>
      </c>
      <c r="B127" s="32" t="s">
        <v>247</v>
      </c>
      <c r="C127" s="15">
        <v>0.67</v>
      </c>
      <c r="D127" s="15">
        <v>76.07</v>
      </c>
      <c r="E127" s="15">
        <f t="shared" si="76"/>
        <v>50.966899999999995</v>
      </c>
      <c r="F127" s="20">
        <f t="shared" si="77"/>
        <v>13.353327799999999</v>
      </c>
      <c r="G127" s="15">
        <v>7</v>
      </c>
      <c r="H127" s="15">
        <f t="shared" si="78"/>
        <v>19.097297429999998</v>
      </c>
      <c r="I127" s="15"/>
      <c r="J127" s="15">
        <f t="shared" si="79"/>
        <v>90.41752523</v>
      </c>
      <c r="K127" s="15">
        <f t="shared" si="80"/>
        <v>9.041752523</v>
      </c>
      <c r="L127" s="21">
        <f t="shared" si="81"/>
        <v>99.46</v>
      </c>
      <c r="M127" s="21">
        <f t="shared" si="82"/>
        <v>17.9</v>
      </c>
      <c r="N127" s="21">
        <f t="shared" si="83"/>
        <v>117.36</v>
      </c>
      <c r="O127" s="17">
        <v>56.39</v>
      </c>
      <c r="P127" s="22">
        <f t="shared" si="84"/>
        <v>108.1220074481291</v>
      </c>
      <c r="Q127" s="8"/>
      <c r="R127" s="8"/>
      <c r="S127" s="7"/>
      <c r="T127" s="7"/>
      <c r="U127" s="7"/>
      <c r="V127" s="7"/>
      <c r="W127" s="7"/>
      <c r="X127" s="7"/>
      <c r="Y127" s="7"/>
      <c r="Z127" s="7"/>
    </row>
    <row r="128" spans="1:26" ht="25.5">
      <c r="A128" s="31" t="s">
        <v>248</v>
      </c>
      <c r="B128" s="32" t="s">
        <v>249</v>
      </c>
      <c r="C128" s="35">
        <v>0.2</v>
      </c>
      <c r="D128" s="15">
        <v>76.07</v>
      </c>
      <c r="E128" s="15">
        <f t="shared" si="76"/>
        <v>15.213999999999999</v>
      </c>
      <c r="F128" s="20">
        <f t="shared" si="77"/>
        <v>3.986068</v>
      </c>
      <c r="G128" s="15">
        <v>7</v>
      </c>
      <c r="H128" s="15">
        <f t="shared" si="78"/>
        <v>5.7006858</v>
      </c>
      <c r="I128" s="15"/>
      <c r="J128" s="15">
        <f t="shared" si="79"/>
        <v>31.900753799999997</v>
      </c>
      <c r="K128" s="15">
        <f t="shared" si="80"/>
        <v>3.1900753799999997</v>
      </c>
      <c r="L128" s="21">
        <f t="shared" si="81"/>
        <v>35.09</v>
      </c>
      <c r="M128" s="21">
        <f t="shared" si="82"/>
        <v>6.32</v>
      </c>
      <c r="N128" s="21">
        <f t="shared" si="83"/>
        <v>41.41</v>
      </c>
      <c r="O128" s="17">
        <v>32.27</v>
      </c>
      <c r="P128" s="22">
        <f t="shared" si="84"/>
        <v>28.32352029748992</v>
      </c>
      <c r="Q128" s="8"/>
      <c r="R128" s="8"/>
      <c r="S128" s="7"/>
      <c r="T128" s="7"/>
      <c r="U128" s="7"/>
      <c r="V128" s="7"/>
      <c r="W128" s="7"/>
      <c r="X128" s="7"/>
      <c r="Y128" s="7"/>
      <c r="Z128" s="7"/>
    </row>
    <row r="129" spans="1:26" ht="14.25" customHeight="1">
      <c r="A129" s="31" t="s">
        <v>250</v>
      </c>
      <c r="B129" s="32" t="s">
        <v>251</v>
      </c>
      <c r="C129" s="15">
        <v>0.4</v>
      </c>
      <c r="D129" s="15">
        <v>76.07</v>
      </c>
      <c r="E129" s="15">
        <f t="shared" si="76"/>
        <v>30.427999999999997</v>
      </c>
      <c r="F129" s="20">
        <f t="shared" si="77"/>
        <v>7.972136</v>
      </c>
      <c r="G129" s="15">
        <v>7</v>
      </c>
      <c r="H129" s="15">
        <f t="shared" si="78"/>
        <v>11.4013716</v>
      </c>
      <c r="I129" s="15"/>
      <c r="J129" s="15">
        <f t="shared" si="79"/>
        <v>56.801507599999994</v>
      </c>
      <c r="K129" s="15">
        <f t="shared" si="80"/>
        <v>5.68015076</v>
      </c>
      <c r="L129" s="21">
        <f t="shared" si="81"/>
        <v>62.48</v>
      </c>
      <c r="M129" s="21">
        <f t="shared" si="82"/>
        <v>11.25</v>
      </c>
      <c r="N129" s="21">
        <f t="shared" si="83"/>
        <v>73.73</v>
      </c>
      <c r="O129" s="17">
        <v>56.39</v>
      </c>
      <c r="P129" s="22">
        <f t="shared" si="84"/>
        <v>30.750133002305375</v>
      </c>
      <c r="Q129" s="8"/>
      <c r="R129" s="8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31" t="s">
        <v>252</v>
      </c>
      <c r="B130" s="32" t="s">
        <v>253</v>
      </c>
      <c r="C130" s="15">
        <v>0.7</v>
      </c>
      <c r="D130" s="15">
        <v>76.07</v>
      </c>
      <c r="E130" s="15">
        <f t="shared" si="76"/>
        <v>53.248999999999995</v>
      </c>
      <c r="F130" s="20">
        <f t="shared" si="77"/>
        <v>13.951238</v>
      </c>
      <c r="G130" s="15">
        <v>7</v>
      </c>
      <c r="H130" s="15">
        <f t="shared" si="78"/>
        <v>19.952400299999997</v>
      </c>
      <c r="I130" s="15">
        <v>15.68</v>
      </c>
      <c r="J130" s="15">
        <f t="shared" si="79"/>
        <v>109.83263829999999</v>
      </c>
      <c r="K130" s="15">
        <f t="shared" si="80"/>
        <v>10.983263829999999</v>
      </c>
      <c r="L130" s="21">
        <f t="shared" si="81"/>
        <v>120.82</v>
      </c>
      <c r="M130" s="21">
        <f t="shared" si="82"/>
        <v>21.75</v>
      </c>
      <c r="N130" s="21">
        <f t="shared" si="83"/>
        <v>142.57</v>
      </c>
      <c r="O130" s="17">
        <v>107.03</v>
      </c>
      <c r="P130" s="22">
        <f t="shared" si="84"/>
        <v>33.20564327758572</v>
      </c>
      <c r="Q130" s="8"/>
      <c r="R130" s="8"/>
      <c r="S130" s="7"/>
      <c r="T130" s="7"/>
      <c r="U130" s="7"/>
      <c r="V130" s="7"/>
      <c r="W130" s="7"/>
      <c r="X130" s="7"/>
      <c r="Y130" s="7"/>
      <c r="Z130" s="7"/>
    </row>
    <row r="131" spans="1:26" ht="15" customHeight="1">
      <c r="A131" s="31" t="s">
        <v>254</v>
      </c>
      <c r="B131" s="32" t="s">
        <v>255</v>
      </c>
      <c r="C131" s="15">
        <v>0.6</v>
      </c>
      <c r="D131" s="15">
        <v>76.07</v>
      </c>
      <c r="E131" s="15">
        <f t="shared" si="76"/>
        <v>45.641999999999996</v>
      </c>
      <c r="F131" s="20">
        <f t="shared" si="77"/>
        <v>11.958204</v>
      </c>
      <c r="G131" s="15">
        <v>7</v>
      </c>
      <c r="H131" s="15">
        <f t="shared" si="78"/>
        <v>17.102057399999996</v>
      </c>
      <c r="I131" s="15">
        <v>15.68</v>
      </c>
      <c r="J131" s="15">
        <f t="shared" si="79"/>
        <v>97.38226139999998</v>
      </c>
      <c r="K131" s="15">
        <f t="shared" si="80"/>
        <v>9.738226139999998</v>
      </c>
      <c r="L131" s="21">
        <f t="shared" si="81"/>
        <v>107.12</v>
      </c>
      <c r="M131" s="21">
        <f t="shared" si="82"/>
        <v>19.28</v>
      </c>
      <c r="N131" s="21">
        <f t="shared" si="83"/>
        <v>126.4</v>
      </c>
      <c r="O131" s="17">
        <v>86.21</v>
      </c>
      <c r="P131" s="22">
        <f t="shared" si="84"/>
        <v>46.61872172601787</v>
      </c>
      <c r="Q131" s="8"/>
      <c r="R131" s="8"/>
      <c r="S131" s="7"/>
      <c r="T131" s="7"/>
      <c r="U131" s="7"/>
      <c r="V131" s="7"/>
      <c r="W131" s="7"/>
      <c r="X131" s="7"/>
      <c r="Y131" s="7"/>
      <c r="Z131" s="7"/>
    </row>
    <row r="132" spans="1:26" s="46" customFormat="1" ht="13.5" customHeight="1">
      <c r="A132" s="31" t="s">
        <v>256</v>
      </c>
      <c r="B132" s="32" t="s">
        <v>257</v>
      </c>
      <c r="C132" s="15">
        <v>0.5</v>
      </c>
      <c r="D132" s="15">
        <v>76.07</v>
      </c>
      <c r="E132" s="15">
        <f t="shared" si="76"/>
        <v>38.035</v>
      </c>
      <c r="F132" s="20">
        <f t="shared" si="77"/>
        <v>9.965169999999999</v>
      </c>
      <c r="G132" s="15">
        <v>7</v>
      </c>
      <c r="H132" s="15">
        <f t="shared" si="78"/>
        <v>14.251714499999999</v>
      </c>
      <c r="I132" s="15">
        <v>15.68</v>
      </c>
      <c r="J132" s="15">
        <f t="shared" si="79"/>
        <v>84.9318845</v>
      </c>
      <c r="K132" s="15">
        <f t="shared" si="80"/>
        <v>8.49318845</v>
      </c>
      <c r="L132" s="21">
        <f t="shared" si="81"/>
        <v>93.43</v>
      </c>
      <c r="M132" s="21">
        <f t="shared" si="82"/>
        <v>16.82</v>
      </c>
      <c r="N132" s="21">
        <f t="shared" si="83"/>
        <v>110.25</v>
      </c>
      <c r="O132" s="35">
        <v>85.27</v>
      </c>
      <c r="P132" s="22">
        <f t="shared" si="84"/>
        <v>29.295180016418442</v>
      </c>
      <c r="Q132" s="44"/>
      <c r="R132" s="44"/>
      <c r="S132" s="45"/>
      <c r="T132" s="45"/>
      <c r="U132" s="45"/>
      <c r="V132" s="45"/>
      <c r="W132" s="45"/>
      <c r="X132" s="45"/>
      <c r="Y132" s="45"/>
      <c r="Z132" s="45"/>
    </row>
    <row r="133" spans="1:26" ht="51.75" customHeight="1">
      <c r="A133" s="31" t="s">
        <v>258</v>
      </c>
      <c r="B133" s="32" t="s">
        <v>259</v>
      </c>
      <c r="C133" s="15">
        <v>1</v>
      </c>
      <c r="D133" s="15">
        <v>76.07</v>
      </c>
      <c r="E133" s="15">
        <f t="shared" si="76"/>
        <v>76.07</v>
      </c>
      <c r="F133" s="20">
        <f t="shared" si="77"/>
        <v>19.930339999999998</v>
      </c>
      <c r="G133" s="15">
        <v>7</v>
      </c>
      <c r="H133" s="15">
        <f t="shared" si="78"/>
        <v>28.503428999999997</v>
      </c>
      <c r="I133" s="15">
        <v>15.68</v>
      </c>
      <c r="J133" s="15">
        <f t="shared" si="79"/>
        <v>147.18376899999998</v>
      </c>
      <c r="K133" s="15">
        <f t="shared" si="80"/>
        <v>14.718376899999999</v>
      </c>
      <c r="L133" s="21">
        <f t="shared" si="81"/>
        <v>161.9</v>
      </c>
      <c r="M133" s="21">
        <f t="shared" si="82"/>
        <v>29.14</v>
      </c>
      <c r="N133" s="21">
        <f t="shared" si="83"/>
        <v>191.04</v>
      </c>
      <c r="O133" s="17">
        <v>167.58</v>
      </c>
      <c r="P133" s="22">
        <f t="shared" si="84"/>
        <v>13.999283924095948</v>
      </c>
      <c r="Q133" s="8"/>
      <c r="R133" s="8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31" t="s">
        <v>260</v>
      </c>
      <c r="B134" s="32" t="s">
        <v>261</v>
      </c>
      <c r="C134" s="15">
        <v>0.4</v>
      </c>
      <c r="D134" s="15">
        <v>76.07</v>
      </c>
      <c r="E134" s="15">
        <f t="shared" si="76"/>
        <v>30.427999999999997</v>
      </c>
      <c r="F134" s="20">
        <f t="shared" si="77"/>
        <v>7.972136</v>
      </c>
      <c r="G134" s="15">
        <v>7</v>
      </c>
      <c r="H134" s="15">
        <f t="shared" si="78"/>
        <v>11.4013716</v>
      </c>
      <c r="I134" s="15"/>
      <c r="J134" s="15">
        <f t="shared" si="79"/>
        <v>56.801507599999994</v>
      </c>
      <c r="K134" s="15">
        <f t="shared" si="80"/>
        <v>5.68015076</v>
      </c>
      <c r="L134" s="21">
        <f t="shared" si="81"/>
        <v>62.48</v>
      </c>
      <c r="M134" s="21">
        <f t="shared" si="82"/>
        <v>11.25</v>
      </c>
      <c r="N134" s="21">
        <f t="shared" si="83"/>
        <v>73.73</v>
      </c>
      <c r="O134" s="17">
        <v>56.39</v>
      </c>
      <c r="P134" s="22">
        <f t="shared" si="84"/>
        <v>30.750133002305375</v>
      </c>
      <c r="Q134" s="8"/>
      <c r="R134" s="8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31" t="s">
        <v>262</v>
      </c>
      <c r="B135" s="32" t="s">
        <v>263</v>
      </c>
      <c r="C135" s="15">
        <v>0.5</v>
      </c>
      <c r="D135" s="15">
        <v>76.07</v>
      </c>
      <c r="E135" s="15">
        <f t="shared" si="76"/>
        <v>38.035</v>
      </c>
      <c r="F135" s="20">
        <f t="shared" si="77"/>
        <v>9.965169999999999</v>
      </c>
      <c r="G135" s="15">
        <v>7</v>
      </c>
      <c r="H135" s="15">
        <f t="shared" si="78"/>
        <v>14.251714499999999</v>
      </c>
      <c r="I135" s="15">
        <v>15.68</v>
      </c>
      <c r="J135" s="15">
        <f t="shared" si="79"/>
        <v>84.9318845</v>
      </c>
      <c r="K135" s="15">
        <f t="shared" si="80"/>
        <v>8.49318845</v>
      </c>
      <c r="L135" s="21">
        <f t="shared" si="81"/>
        <v>93.43</v>
      </c>
      <c r="M135" s="21">
        <f t="shared" si="82"/>
        <v>16.82</v>
      </c>
      <c r="N135" s="21">
        <f t="shared" si="83"/>
        <v>110.25</v>
      </c>
      <c r="O135" s="17">
        <v>76.75</v>
      </c>
      <c r="P135" s="22">
        <f t="shared" si="84"/>
        <v>43.64820846905536</v>
      </c>
      <c r="Q135" s="8"/>
      <c r="R135" s="8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31" t="s">
        <v>264</v>
      </c>
      <c r="B136" s="32" t="s">
        <v>265</v>
      </c>
      <c r="C136" s="15">
        <v>0.5</v>
      </c>
      <c r="D136" s="15">
        <v>76.07</v>
      </c>
      <c r="E136" s="15">
        <f t="shared" si="76"/>
        <v>38.035</v>
      </c>
      <c r="F136" s="20">
        <f t="shared" si="77"/>
        <v>9.965169999999999</v>
      </c>
      <c r="G136" s="15">
        <v>7</v>
      </c>
      <c r="H136" s="15">
        <f t="shared" si="78"/>
        <v>14.251714499999999</v>
      </c>
      <c r="I136" s="15">
        <v>15.68</v>
      </c>
      <c r="J136" s="15">
        <f t="shared" si="79"/>
        <v>84.9318845</v>
      </c>
      <c r="K136" s="15">
        <f t="shared" si="80"/>
        <v>8.49318845</v>
      </c>
      <c r="L136" s="21">
        <f t="shared" si="81"/>
        <v>93.43</v>
      </c>
      <c r="M136" s="21">
        <f t="shared" si="82"/>
        <v>16.82</v>
      </c>
      <c r="N136" s="21">
        <f t="shared" si="83"/>
        <v>110.25</v>
      </c>
      <c r="O136" s="17">
        <v>76.75</v>
      </c>
      <c r="P136" s="22">
        <f t="shared" si="84"/>
        <v>43.64820846905536</v>
      </c>
      <c r="Q136" s="8"/>
      <c r="R136" s="8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31" t="s">
        <v>266</v>
      </c>
      <c r="B137" s="32" t="s">
        <v>267</v>
      </c>
      <c r="C137" s="15">
        <v>0.67</v>
      </c>
      <c r="D137" s="15">
        <v>76.07</v>
      </c>
      <c r="E137" s="15">
        <f t="shared" si="76"/>
        <v>50.966899999999995</v>
      </c>
      <c r="F137" s="20">
        <f t="shared" si="77"/>
        <v>13.353327799999999</v>
      </c>
      <c r="G137" s="15">
        <v>7</v>
      </c>
      <c r="H137" s="15">
        <f t="shared" si="78"/>
        <v>19.097297429999998</v>
      </c>
      <c r="I137" s="15">
        <v>15.68</v>
      </c>
      <c r="J137" s="15">
        <f t="shared" si="79"/>
        <v>106.09752523</v>
      </c>
      <c r="K137" s="15">
        <f t="shared" si="80"/>
        <v>10.609752523000001</v>
      </c>
      <c r="L137" s="21">
        <f t="shared" si="81"/>
        <v>116.71</v>
      </c>
      <c r="M137" s="21">
        <f t="shared" si="82"/>
        <v>21.01</v>
      </c>
      <c r="N137" s="21">
        <f t="shared" si="83"/>
        <v>137.72</v>
      </c>
      <c r="O137" s="17">
        <v>86.21</v>
      </c>
      <c r="P137" s="22">
        <f t="shared" si="84"/>
        <v>59.74944901983531</v>
      </c>
      <c r="Q137" s="8"/>
      <c r="R137" s="8"/>
      <c r="S137" s="7"/>
      <c r="T137" s="7"/>
      <c r="U137" s="7"/>
      <c r="V137" s="7"/>
      <c r="W137" s="7"/>
      <c r="X137" s="7"/>
      <c r="Y137" s="7"/>
      <c r="Z137" s="7"/>
    </row>
    <row r="138" spans="1:26" ht="26.25" customHeight="1">
      <c r="A138" s="31" t="s">
        <v>268</v>
      </c>
      <c r="B138" s="32" t="s">
        <v>269</v>
      </c>
      <c r="C138" s="15">
        <v>0.8</v>
      </c>
      <c r="D138" s="15">
        <v>76.07</v>
      </c>
      <c r="E138" s="15">
        <f t="shared" si="76"/>
        <v>60.855999999999995</v>
      </c>
      <c r="F138" s="20">
        <f t="shared" si="77"/>
        <v>15.944272</v>
      </c>
      <c r="G138" s="15">
        <v>7</v>
      </c>
      <c r="H138" s="15">
        <f t="shared" si="78"/>
        <v>22.8027432</v>
      </c>
      <c r="I138" s="15"/>
      <c r="J138" s="15">
        <f t="shared" si="79"/>
        <v>106.60301519999999</v>
      </c>
      <c r="K138" s="15">
        <f t="shared" si="80"/>
        <v>10.660301519999999</v>
      </c>
      <c r="L138" s="21">
        <f t="shared" si="81"/>
        <v>117.26</v>
      </c>
      <c r="M138" s="21">
        <f t="shared" si="82"/>
        <v>21.11</v>
      </c>
      <c r="N138" s="21">
        <f t="shared" si="83"/>
        <v>138.37</v>
      </c>
      <c r="O138" s="17">
        <v>84.78</v>
      </c>
      <c r="P138" s="22">
        <f t="shared" si="84"/>
        <v>63.21066289219155</v>
      </c>
      <c r="Q138" s="8"/>
      <c r="R138" s="8"/>
      <c r="S138" s="7"/>
      <c r="T138" s="7"/>
      <c r="U138" s="7"/>
      <c r="V138" s="7"/>
      <c r="W138" s="7"/>
      <c r="X138" s="7"/>
      <c r="Y138" s="7"/>
      <c r="Z138" s="7"/>
    </row>
    <row r="139" spans="1:26" ht="13.5" customHeight="1">
      <c r="A139" s="31" t="s">
        <v>270</v>
      </c>
      <c r="B139" s="32" t="s">
        <v>271</v>
      </c>
      <c r="C139" s="15">
        <v>0.6000000000000001</v>
      </c>
      <c r="D139" s="15">
        <v>76.07</v>
      </c>
      <c r="E139" s="15">
        <f t="shared" si="76"/>
        <v>45.642</v>
      </c>
      <c r="F139" s="20">
        <f t="shared" si="77"/>
        <v>11.958204000000002</v>
      </c>
      <c r="G139" s="15">
        <v>7</v>
      </c>
      <c r="H139" s="15">
        <f t="shared" si="78"/>
        <v>17.1020574</v>
      </c>
      <c r="I139" s="15"/>
      <c r="J139" s="15">
        <f t="shared" si="79"/>
        <v>81.7022614</v>
      </c>
      <c r="K139" s="15">
        <f t="shared" si="80"/>
        <v>8.17022614</v>
      </c>
      <c r="L139" s="21">
        <f t="shared" si="81"/>
        <v>89.87</v>
      </c>
      <c r="M139" s="21">
        <f t="shared" si="82"/>
        <v>16.18</v>
      </c>
      <c r="N139" s="21">
        <f t="shared" si="83"/>
        <v>106.05</v>
      </c>
      <c r="O139" s="17">
        <v>103.71</v>
      </c>
      <c r="P139" s="22">
        <f t="shared" si="84"/>
        <v>2.2562915822967966</v>
      </c>
      <c r="Q139" s="8"/>
      <c r="R139" s="8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31" t="s">
        <v>272</v>
      </c>
      <c r="B140" s="32" t="s">
        <v>273</v>
      </c>
      <c r="C140" s="15">
        <v>2</v>
      </c>
      <c r="D140" s="15">
        <v>76.07</v>
      </c>
      <c r="E140" s="15">
        <f t="shared" si="76"/>
        <v>152.14</v>
      </c>
      <c r="F140" s="20">
        <f t="shared" si="77"/>
        <v>39.860679999999995</v>
      </c>
      <c r="G140" s="15">
        <v>7</v>
      </c>
      <c r="H140" s="15">
        <f t="shared" si="78"/>
        <v>57.006857999999994</v>
      </c>
      <c r="I140" s="15">
        <v>15.68</v>
      </c>
      <c r="J140" s="15">
        <f t="shared" si="79"/>
        <v>271.68753799999996</v>
      </c>
      <c r="K140" s="15">
        <f t="shared" si="80"/>
        <v>27.168753799999998</v>
      </c>
      <c r="L140" s="21">
        <f t="shared" si="81"/>
        <v>298.86</v>
      </c>
      <c r="M140" s="21">
        <f t="shared" si="82"/>
        <v>53.79</v>
      </c>
      <c r="N140" s="21">
        <f t="shared" si="83"/>
        <v>352.65</v>
      </c>
      <c r="O140" s="17">
        <v>190.76</v>
      </c>
      <c r="P140" s="22">
        <f t="shared" si="84"/>
        <v>84.8657999580625</v>
      </c>
      <c r="Q140" s="8"/>
      <c r="R140" s="8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31" t="s">
        <v>274</v>
      </c>
      <c r="B141" s="26" t="s">
        <v>275</v>
      </c>
      <c r="C141" s="15">
        <v>5</v>
      </c>
      <c r="D141" s="15">
        <v>76.07</v>
      </c>
      <c r="E141" s="15">
        <f t="shared" si="76"/>
        <v>380.34999999999997</v>
      </c>
      <c r="F141" s="20">
        <f t="shared" si="77"/>
        <v>99.65169999999999</v>
      </c>
      <c r="G141" s="15">
        <v>149.02</v>
      </c>
      <c r="H141" s="15">
        <f>E141*0.3747</f>
        <v>142.51714499999997</v>
      </c>
      <c r="I141" s="15">
        <v>54.44</v>
      </c>
      <c r="J141" s="15">
        <f t="shared" si="79"/>
        <v>825.9788450000001</v>
      </c>
      <c r="K141" s="15">
        <f t="shared" si="80"/>
        <v>82.59788450000002</v>
      </c>
      <c r="L141" s="21">
        <f t="shared" si="81"/>
        <v>908.58</v>
      </c>
      <c r="M141" s="21">
        <f t="shared" si="82"/>
        <v>163.54</v>
      </c>
      <c r="N141" s="21">
        <f t="shared" si="83"/>
        <v>1072.12</v>
      </c>
      <c r="O141" s="17">
        <v>218.68</v>
      </c>
      <c r="P141" s="22">
        <f t="shared" si="84"/>
        <v>390.2688860435338</v>
      </c>
      <c r="Q141" s="8"/>
      <c r="R141" s="8"/>
      <c r="S141" s="7"/>
      <c r="T141" s="7"/>
      <c r="U141" s="7"/>
      <c r="V141" s="7"/>
      <c r="W141" s="7"/>
      <c r="X141" s="7"/>
      <c r="Y141" s="7"/>
      <c r="Z141" s="7"/>
    </row>
    <row r="142" spans="1:26" ht="26.25" customHeight="1">
      <c r="A142" s="31" t="s">
        <v>276</v>
      </c>
      <c r="B142" s="23" t="s">
        <v>277</v>
      </c>
      <c r="C142" s="15">
        <v>2.5</v>
      </c>
      <c r="D142" s="15">
        <v>76.07</v>
      </c>
      <c r="E142" s="15">
        <f t="shared" si="76"/>
        <v>190.17499999999998</v>
      </c>
      <c r="F142" s="20">
        <f t="shared" si="77"/>
        <v>49.825849999999996</v>
      </c>
      <c r="G142" s="15">
        <v>149.02</v>
      </c>
      <c r="H142" s="15">
        <f>E142*0.3747</f>
        <v>71.25857249999999</v>
      </c>
      <c r="I142" s="47">
        <v>54.44</v>
      </c>
      <c r="J142" s="15">
        <f t="shared" si="79"/>
        <v>514.7194225000001</v>
      </c>
      <c r="K142" s="15">
        <f t="shared" si="80"/>
        <v>51.47194225000001</v>
      </c>
      <c r="L142" s="21">
        <f t="shared" si="81"/>
        <v>566.19</v>
      </c>
      <c r="M142" s="21">
        <f t="shared" si="82"/>
        <v>101.91</v>
      </c>
      <c r="N142" s="21">
        <f t="shared" si="83"/>
        <v>668.1</v>
      </c>
      <c r="O142" s="17">
        <v>1052.9</v>
      </c>
      <c r="P142" s="22">
        <f t="shared" si="84"/>
        <v>-36.546680596447914</v>
      </c>
      <c r="Q142" s="39" t="s">
        <v>60</v>
      </c>
      <c r="R142" s="8"/>
      <c r="S142" s="7"/>
      <c r="T142" s="7"/>
      <c r="U142" s="7"/>
      <c r="V142" s="7"/>
      <c r="W142" s="7"/>
      <c r="X142" s="7"/>
      <c r="Y142" s="7"/>
      <c r="Z142" s="7"/>
    </row>
    <row r="143" spans="1:26" ht="24" customHeight="1">
      <c r="A143" s="31" t="s">
        <v>278</v>
      </c>
      <c r="B143" s="23" t="s">
        <v>279</v>
      </c>
      <c r="C143" s="15">
        <v>3.5</v>
      </c>
      <c r="D143" s="15">
        <v>76.07</v>
      </c>
      <c r="E143" s="15">
        <f t="shared" si="76"/>
        <v>266.245</v>
      </c>
      <c r="F143" s="20">
        <f t="shared" si="77"/>
        <v>69.75619</v>
      </c>
      <c r="G143" s="15">
        <v>7</v>
      </c>
      <c r="H143" s="15">
        <f aca="true" t="shared" si="85" ref="H143:H149">PRODUCT(E143,0.3747)</f>
        <v>99.7620015</v>
      </c>
      <c r="I143" s="47">
        <v>15.68</v>
      </c>
      <c r="J143" s="15">
        <f t="shared" si="79"/>
        <v>458.4431915</v>
      </c>
      <c r="K143" s="15">
        <f t="shared" si="80"/>
        <v>45.844319150000004</v>
      </c>
      <c r="L143" s="21">
        <f t="shared" si="81"/>
        <v>504.29</v>
      </c>
      <c r="M143" s="21">
        <f t="shared" si="82"/>
        <v>90.77</v>
      </c>
      <c r="N143" s="21">
        <f t="shared" si="83"/>
        <v>595.06</v>
      </c>
      <c r="O143" s="17" t="s">
        <v>60</v>
      </c>
      <c r="P143" s="22" t="s">
        <v>60</v>
      </c>
      <c r="Q143" s="39"/>
      <c r="R143" s="8"/>
      <c r="S143" s="7"/>
      <c r="T143" s="7"/>
      <c r="U143" s="7"/>
      <c r="V143" s="7"/>
      <c r="W143" s="7"/>
      <c r="X143" s="7"/>
      <c r="Y143" s="7"/>
      <c r="Z143" s="7"/>
    </row>
    <row r="144" spans="1:26" ht="25.5" customHeight="1">
      <c r="A144" s="31" t="s">
        <v>280</v>
      </c>
      <c r="B144" s="32" t="s">
        <v>281</v>
      </c>
      <c r="C144" s="13">
        <v>2.5</v>
      </c>
      <c r="D144" s="13">
        <v>76.07</v>
      </c>
      <c r="E144" s="13">
        <f t="shared" si="76"/>
        <v>190.17499999999998</v>
      </c>
      <c r="F144" s="14">
        <f t="shared" si="77"/>
        <v>49.825849999999996</v>
      </c>
      <c r="G144" s="13">
        <v>21</v>
      </c>
      <c r="H144" s="13">
        <f t="shared" si="85"/>
        <v>71.25857249999999</v>
      </c>
      <c r="I144" s="13">
        <v>41.25</v>
      </c>
      <c r="J144" s="13">
        <f t="shared" si="79"/>
        <v>373.5094225</v>
      </c>
      <c r="K144" s="13">
        <f t="shared" si="80"/>
        <v>37.35094225</v>
      </c>
      <c r="L144" s="21">
        <f t="shared" si="81"/>
        <v>410.86</v>
      </c>
      <c r="M144" s="21">
        <f t="shared" si="82"/>
        <v>73.95</v>
      </c>
      <c r="N144" s="21">
        <f t="shared" si="83"/>
        <v>484.81</v>
      </c>
      <c r="O144" s="17" t="s">
        <v>60</v>
      </c>
      <c r="P144" s="22" t="s">
        <v>60</v>
      </c>
      <c r="Q144" s="39"/>
      <c r="R144" s="8"/>
      <c r="S144" s="7"/>
      <c r="T144" s="7"/>
      <c r="U144" s="7"/>
      <c r="V144" s="7"/>
      <c r="W144" s="7"/>
      <c r="X144" s="7"/>
      <c r="Y144" s="7"/>
      <c r="Z144" s="7"/>
    </row>
    <row r="145" spans="1:26" ht="17.25" customHeight="1">
      <c r="A145" s="31" t="s">
        <v>282</v>
      </c>
      <c r="B145" s="32" t="s">
        <v>283</v>
      </c>
      <c r="C145" s="15">
        <v>0.63</v>
      </c>
      <c r="D145" s="15">
        <v>76.07</v>
      </c>
      <c r="E145" s="15">
        <f t="shared" si="76"/>
        <v>47.924099999999996</v>
      </c>
      <c r="F145" s="20">
        <f t="shared" si="77"/>
        <v>12.5561142</v>
      </c>
      <c r="G145" s="15">
        <v>7</v>
      </c>
      <c r="H145" s="15">
        <f t="shared" si="85"/>
        <v>17.957160269999996</v>
      </c>
      <c r="I145" s="15">
        <v>15.68</v>
      </c>
      <c r="J145" s="15">
        <f t="shared" si="79"/>
        <v>101.11737446999999</v>
      </c>
      <c r="K145" s="15">
        <f t="shared" si="80"/>
        <v>10.111737447</v>
      </c>
      <c r="L145" s="21">
        <f t="shared" si="81"/>
        <v>111.23</v>
      </c>
      <c r="M145" s="21">
        <f t="shared" si="82"/>
        <v>20.02</v>
      </c>
      <c r="N145" s="21">
        <f t="shared" si="83"/>
        <v>131.25</v>
      </c>
      <c r="O145" s="17">
        <v>373.26</v>
      </c>
      <c r="P145" s="22">
        <f>N145*100/O145-100</f>
        <v>-64.836842951294</v>
      </c>
      <c r="Q145" s="39"/>
      <c r="R145" s="8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31" t="s">
        <v>284</v>
      </c>
      <c r="B146" s="32" t="s">
        <v>285</v>
      </c>
      <c r="C146" s="15">
        <v>1.29</v>
      </c>
      <c r="D146" s="15">
        <v>76.07</v>
      </c>
      <c r="E146" s="15">
        <f t="shared" si="76"/>
        <v>98.13029999999999</v>
      </c>
      <c r="F146" s="20">
        <f t="shared" si="77"/>
        <v>25.7101386</v>
      </c>
      <c r="G146" s="15">
        <v>7</v>
      </c>
      <c r="H146" s="15">
        <f t="shared" si="85"/>
        <v>36.769423409999995</v>
      </c>
      <c r="I146" s="15"/>
      <c r="J146" s="15">
        <f t="shared" si="79"/>
        <v>167.60986201</v>
      </c>
      <c r="K146" s="15">
        <f t="shared" si="80"/>
        <v>16.760986201</v>
      </c>
      <c r="L146" s="21">
        <f t="shared" si="81"/>
        <v>184.37</v>
      </c>
      <c r="M146" s="21">
        <f t="shared" si="82"/>
        <v>33.19</v>
      </c>
      <c r="N146" s="21">
        <f t="shared" si="83"/>
        <v>217.56</v>
      </c>
      <c r="O146" s="17"/>
      <c r="P146" s="22" t="s">
        <v>60</v>
      </c>
      <c r="Q146" s="8"/>
      <c r="R146" s="8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31" t="s">
        <v>286</v>
      </c>
      <c r="B147" s="23" t="s">
        <v>287</v>
      </c>
      <c r="C147" s="15">
        <v>3.5</v>
      </c>
      <c r="D147" s="15">
        <v>76.07</v>
      </c>
      <c r="E147" s="15">
        <f t="shared" si="76"/>
        <v>266.245</v>
      </c>
      <c r="F147" s="20">
        <f t="shared" si="77"/>
        <v>69.75619</v>
      </c>
      <c r="G147" s="15">
        <v>7</v>
      </c>
      <c r="H147" s="15">
        <f t="shared" si="85"/>
        <v>99.7620015</v>
      </c>
      <c r="I147" s="15">
        <v>3.7</v>
      </c>
      <c r="J147" s="15">
        <f t="shared" si="79"/>
        <v>446.4631915</v>
      </c>
      <c r="K147" s="15">
        <f t="shared" si="80"/>
        <v>44.646319150000004</v>
      </c>
      <c r="L147" s="21">
        <f t="shared" si="81"/>
        <v>491.11</v>
      </c>
      <c r="M147" s="21">
        <f t="shared" si="82"/>
        <v>88.4</v>
      </c>
      <c r="N147" s="21">
        <f t="shared" si="83"/>
        <v>579.51</v>
      </c>
      <c r="O147" s="17">
        <v>32.82</v>
      </c>
      <c r="P147" s="22">
        <f aca="true" t="shared" si="86" ref="P147:P155">N147*100/O147-100</f>
        <v>1665.7221206581353</v>
      </c>
      <c r="Q147" s="8"/>
      <c r="R147" s="8"/>
      <c r="S147" s="7"/>
      <c r="T147" s="7"/>
      <c r="U147" s="7"/>
      <c r="V147" s="7"/>
      <c r="W147" s="7"/>
      <c r="X147" s="7"/>
      <c r="Y147" s="7"/>
      <c r="Z147" s="7"/>
    </row>
    <row r="148" spans="1:26" ht="24.75" customHeight="1">
      <c r="A148" s="31" t="s">
        <v>288</v>
      </c>
      <c r="B148" s="23" t="s">
        <v>289</v>
      </c>
      <c r="C148" s="15">
        <v>3.5</v>
      </c>
      <c r="D148" s="15">
        <v>76.07</v>
      </c>
      <c r="E148" s="15">
        <f t="shared" si="76"/>
        <v>266.245</v>
      </c>
      <c r="F148" s="20">
        <f t="shared" si="77"/>
        <v>69.75619</v>
      </c>
      <c r="G148" s="15">
        <v>7</v>
      </c>
      <c r="H148" s="15">
        <f t="shared" si="85"/>
        <v>99.7620015</v>
      </c>
      <c r="I148" s="47">
        <v>15.68</v>
      </c>
      <c r="J148" s="15">
        <f t="shared" si="79"/>
        <v>458.4431915</v>
      </c>
      <c r="K148" s="15">
        <f t="shared" si="80"/>
        <v>45.844319150000004</v>
      </c>
      <c r="L148" s="21">
        <f t="shared" si="81"/>
        <v>504.29</v>
      </c>
      <c r="M148" s="21">
        <f t="shared" si="82"/>
        <v>90.77</v>
      </c>
      <c r="N148" s="21">
        <f t="shared" si="83"/>
        <v>595.06</v>
      </c>
      <c r="O148" s="17">
        <v>108.51</v>
      </c>
      <c r="P148" s="22">
        <f t="shared" si="86"/>
        <v>448.39185328541134</v>
      </c>
      <c r="Q148" s="8"/>
      <c r="R148" s="8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31" t="s">
        <v>290</v>
      </c>
      <c r="B149" s="23" t="s">
        <v>291</v>
      </c>
      <c r="C149" s="15">
        <v>0.5</v>
      </c>
      <c r="D149" s="15">
        <v>76.07</v>
      </c>
      <c r="E149" s="15">
        <f t="shared" si="76"/>
        <v>38.035</v>
      </c>
      <c r="F149" s="20">
        <f t="shared" si="77"/>
        <v>9.965169999999999</v>
      </c>
      <c r="G149" s="15">
        <v>7</v>
      </c>
      <c r="H149" s="15">
        <f t="shared" si="85"/>
        <v>14.251714499999999</v>
      </c>
      <c r="I149" s="15"/>
      <c r="J149" s="15">
        <f t="shared" si="79"/>
        <v>69.25188449999999</v>
      </c>
      <c r="K149" s="15">
        <f t="shared" si="80"/>
        <v>6.925188449999999</v>
      </c>
      <c r="L149" s="21">
        <f t="shared" si="81"/>
        <v>76.18</v>
      </c>
      <c r="M149" s="21">
        <f t="shared" si="82"/>
        <v>13.71</v>
      </c>
      <c r="N149" s="21">
        <f t="shared" si="83"/>
        <v>89.89</v>
      </c>
      <c r="O149" s="17">
        <v>345.07</v>
      </c>
      <c r="P149" s="22">
        <f t="shared" si="86"/>
        <v>-73.95021300026082</v>
      </c>
      <c r="Q149" s="8"/>
      <c r="R149" s="8"/>
      <c r="S149" s="7"/>
      <c r="T149" s="7"/>
      <c r="U149" s="7"/>
      <c r="V149" s="7"/>
      <c r="W149" s="7"/>
      <c r="X149" s="7"/>
      <c r="Y149" s="7"/>
      <c r="Z149" s="7"/>
    </row>
    <row r="150" spans="1:26" ht="26.25" customHeight="1">
      <c r="A150" s="42" t="s">
        <v>292</v>
      </c>
      <c r="B150" s="43" t="s">
        <v>293</v>
      </c>
      <c r="C150" s="15"/>
      <c r="D150" s="15" t="s">
        <v>60</v>
      </c>
      <c r="E150" s="15"/>
      <c r="F150" s="20"/>
      <c r="G150" s="15"/>
      <c r="H150" s="15" t="s">
        <v>60</v>
      </c>
      <c r="I150" s="15"/>
      <c r="J150" s="15"/>
      <c r="K150" s="15"/>
      <c r="L150" s="21"/>
      <c r="M150" s="21"/>
      <c r="N150" s="21"/>
      <c r="O150" s="17">
        <v>266</v>
      </c>
      <c r="P150" s="22">
        <f t="shared" si="86"/>
        <v>-100</v>
      </c>
      <c r="Q150" s="8"/>
      <c r="R150" s="8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31" t="s">
        <v>294</v>
      </c>
      <c r="B151" s="23" t="s">
        <v>295</v>
      </c>
      <c r="C151" s="15">
        <v>0.2</v>
      </c>
      <c r="D151" s="15">
        <v>76.07</v>
      </c>
      <c r="E151" s="15">
        <f aca="true" t="shared" si="87" ref="E151:E173">PRODUCT(C151,D151)</f>
        <v>15.213999999999999</v>
      </c>
      <c r="F151" s="20">
        <f aca="true" t="shared" si="88" ref="F151:F173">PRODUCT(E151,0.262)</f>
        <v>3.986068</v>
      </c>
      <c r="G151" s="15">
        <v>7</v>
      </c>
      <c r="H151" s="15">
        <f>PRODUCT(E151,0.3747)</f>
        <v>5.7006858</v>
      </c>
      <c r="I151" s="15">
        <v>3.7</v>
      </c>
      <c r="J151" s="15">
        <f aca="true" t="shared" si="89" ref="J151:J173">SUM(E151,F151,G151,H151,I151)</f>
        <v>35.6007538</v>
      </c>
      <c r="K151" s="15">
        <f aca="true" t="shared" si="90" ref="K151:K173">PRODUCT(J151,0.1)</f>
        <v>3.5600753800000002</v>
      </c>
      <c r="L151" s="21">
        <f aca="true" t="shared" si="91" ref="L151:L173">ROUND(SUM(J151,K151),2)</f>
        <v>39.16</v>
      </c>
      <c r="M151" s="21">
        <f aca="true" t="shared" si="92" ref="M151:M173">ROUND(L151*0.18,2)</f>
        <v>7.05</v>
      </c>
      <c r="N151" s="21">
        <f aca="true" t="shared" si="93" ref="N151:N173">ROUND((L151+M151),2)</f>
        <v>46.21</v>
      </c>
      <c r="O151" s="17">
        <v>89.05</v>
      </c>
      <c r="P151" s="22">
        <f t="shared" si="86"/>
        <v>-48.107804604154964</v>
      </c>
      <c r="Q151" s="8"/>
      <c r="R151" s="8"/>
      <c r="S151" s="7"/>
      <c r="T151" s="7"/>
      <c r="U151" s="7"/>
      <c r="V151" s="7"/>
      <c r="W151" s="7"/>
      <c r="X151" s="7"/>
      <c r="Y151" s="7"/>
      <c r="Z151" s="7"/>
    </row>
    <row r="152" spans="1:26" ht="15" customHeight="1">
      <c r="A152" s="31" t="s">
        <v>296</v>
      </c>
      <c r="B152" s="23" t="s">
        <v>297</v>
      </c>
      <c r="C152" s="15">
        <v>0.83</v>
      </c>
      <c r="D152" s="15">
        <v>76.07</v>
      </c>
      <c r="E152" s="15">
        <f t="shared" si="87"/>
        <v>63.138099999999994</v>
      </c>
      <c r="F152" s="20">
        <f t="shared" si="88"/>
        <v>16.5421822</v>
      </c>
      <c r="G152" s="15">
        <v>7</v>
      </c>
      <c r="H152" s="15">
        <f>PRODUCT(E152,0.3747)</f>
        <v>23.657846069999998</v>
      </c>
      <c r="I152" s="15">
        <v>3.7</v>
      </c>
      <c r="J152" s="15">
        <f t="shared" si="89"/>
        <v>114.03812827</v>
      </c>
      <c r="K152" s="15">
        <f t="shared" si="90"/>
        <v>11.403812827000001</v>
      </c>
      <c r="L152" s="21">
        <f t="shared" si="91"/>
        <v>125.44</v>
      </c>
      <c r="M152" s="21">
        <f t="shared" si="92"/>
        <v>22.58</v>
      </c>
      <c r="N152" s="21">
        <f t="shared" si="93"/>
        <v>148.02</v>
      </c>
      <c r="O152" s="17">
        <v>131.15</v>
      </c>
      <c r="P152" s="22">
        <f t="shared" si="86"/>
        <v>12.86313381624096</v>
      </c>
      <c r="Q152" s="8"/>
      <c r="R152" s="8"/>
      <c r="S152" s="7"/>
      <c r="T152" s="7"/>
      <c r="U152" s="7"/>
      <c r="V152" s="7"/>
      <c r="W152" s="7"/>
      <c r="X152" s="7"/>
      <c r="Y152" s="7"/>
      <c r="Z152" s="7"/>
    </row>
    <row r="153" spans="1:26" ht="15" customHeight="1">
      <c r="A153" s="18" t="s">
        <v>298</v>
      </c>
      <c r="B153" s="23" t="s">
        <v>299</v>
      </c>
      <c r="C153" s="15">
        <v>3.5</v>
      </c>
      <c r="D153" s="15">
        <v>76.07</v>
      </c>
      <c r="E153" s="15">
        <f t="shared" si="87"/>
        <v>266.245</v>
      </c>
      <c r="F153" s="20">
        <f t="shared" si="88"/>
        <v>69.75619</v>
      </c>
      <c r="G153" s="15">
        <v>7</v>
      </c>
      <c r="H153" s="15">
        <f>PRODUCT(E153,0.3747)</f>
        <v>99.7620015</v>
      </c>
      <c r="I153" s="15">
        <v>3.7</v>
      </c>
      <c r="J153" s="15">
        <f t="shared" si="89"/>
        <v>446.4631915</v>
      </c>
      <c r="K153" s="15">
        <f t="shared" si="90"/>
        <v>44.646319150000004</v>
      </c>
      <c r="L153" s="21">
        <f t="shared" si="91"/>
        <v>491.11</v>
      </c>
      <c r="M153" s="21">
        <f t="shared" si="92"/>
        <v>88.4</v>
      </c>
      <c r="N153" s="21">
        <f t="shared" si="93"/>
        <v>579.51</v>
      </c>
      <c r="O153" s="17">
        <v>36.52</v>
      </c>
      <c r="P153" s="22">
        <f t="shared" si="86"/>
        <v>1486.829134720701</v>
      </c>
      <c r="Q153" s="8"/>
      <c r="R153" s="8"/>
      <c r="S153" s="7"/>
      <c r="T153" s="7"/>
      <c r="U153" s="7"/>
      <c r="V153" s="7"/>
      <c r="W153" s="7"/>
      <c r="X153" s="7"/>
      <c r="Y153" s="7"/>
      <c r="Z153" s="7"/>
    </row>
    <row r="154" spans="1:26" ht="49.5" customHeight="1">
      <c r="A154" s="18" t="s">
        <v>300</v>
      </c>
      <c r="B154" s="23" t="s">
        <v>301</v>
      </c>
      <c r="C154" s="15">
        <v>1.47</v>
      </c>
      <c r="D154" s="15">
        <v>76.07</v>
      </c>
      <c r="E154" s="15">
        <f t="shared" si="87"/>
        <v>111.82289999999999</v>
      </c>
      <c r="F154" s="20">
        <f t="shared" si="88"/>
        <v>29.297599799999997</v>
      </c>
      <c r="G154" s="15">
        <v>7</v>
      </c>
      <c r="H154" s="15">
        <f>PRODUCT(E154,0.3747)</f>
        <v>41.90004062999999</v>
      </c>
      <c r="I154" s="15">
        <v>15.68</v>
      </c>
      <c r="J154" s="15">
        <f t="shared" si="89"/>
        <v>205.70054043</v>
      </c>
      <c r="K154" s="15">
        <f t="shared" si="90"/>
        <v>20.570054043</v>
      </c>
      <c r="L154" s="21">
        <f t="shared" si="91"/>
        <v>226.27</v>
      </c>
      <c r="M154" s="21">
        <f t="shared" si="92"/>
        <v>40.73</v>
      </c>
      <c r="N154" s="21">
        <f t="shared" si="93"/>
        <v>267</v>
      </c>
      <c r="O154" s="17">
        <v>345.07</v>
      </c>
      <c r="P154" s="22">
        <f t="shared" si="86"/>
        <v>-22.624395050279645</v>
      </c>
      <c r="Q154" s="8"/>
      <c r="R154" s="8"/>
      <c r="S154" s="7"/>
      <c r="T154" s="7"/>
      <c r="U154" s="7"/>
      <c r="V154" s="7"/>
      <c r="W154" s="7"/>
      <c r="X154" s="7"/>
      <c r="Y154" s="7"/>
      <c r="Z154" s="7"/>
    </row>
    <row r="155" spans="1:26" ht="25.5" customHeight="1">
      <c r="A155" s="18" t="s">
        <v>302</v>
      </c>
      <c r="B155" s="23" t="s">
        <v>303</v>
      </c>
      <c r="C155" s="47">
        <v>2.5</v>
      </c>
      <c r="D155" s="15">
        <v>76.07</v>
      </c>
      <c r="E155" s="15">
        <f t="shared" si="87"/>
        <v>190.17499999999998</v>
      </c>
      <c r="F155" s="20">
        <f t="shared" si="88"/>
        <v>49.825849999999996</v>
      </c>
      <c r="G155" s="15">
        <v>149.02</v>
      </c>
      <c r="H155" s="15">
        <f>E155*0.3747</f>
        <v>71.25857249999999</v>
      </c>
      <c r="I155" s="47">
        <v>54.44</v>
      </c>
      <c r="J155" s="15">
        <f t="shared" si="89"/>
        <v>514.7194225000001</v>
      </c>
      <c r="K155" s="15">
        <f t="shared" si="90"/>
        <v>51.47194225000001</v>
      </c>
      <c r="L155" s="21">
        <f t="shared" si="91"/>
        <v>566.19</v>
      </c>
      <c r="M155" s="21">
        <f t="shared" si="92"/>
        <v>101.91</v>
      </c>
      <c r="N155" s="21">
        <f t="shared" si="93"/>
        <v>668.1</v>
      </c>
      <c r="O155" s="17">
        <v>1052.9</v>
      </c>
      <c r="P155" s="22">
        <f t="shared" si="86"/>
        <v>-36.546680596447914</v>
      </c>
      <c r="Q155" s="39" t="s">
        <v>60</v>
      </c>
      <c r="R155" s="8"/>
      <c r="S155" s="7"/>
      <c r="T155" s="7"/>
      <c r="U155" s="7"/>
      <c r="V155" s="7"/>
      <c r="W155" s="7"/>
      <c r="X155" s="7"/>
      <c r="Y155" s="7"/>
      <c r="Z155" s="7"/>
    </row>
    <row r="156" spans="1:26" ht="15" customHeight="1">
      <c r="A156" s="18" t="s">
        <v>304</v>
      </c>
      <c r="B156" s="23" t="s">
        <v>305</v>
      </c>
      <c r="C156" s="15">
        <v>3.5</v>
      </c>
      <c r="D156" s="15">
        <v>76.07</v>
      </c>
      <c r="E156" s="15">
        <f t="shared" si="87"/>
        <v>266.245</v>
      </c>
      <c r="F156" s="20">
        <f t="shared" si="88"/>
        <v>69.75619</v>
      </c>
      <c r="G156" s="15">
        <v>7</v>
      </c>
      <c r="H156" s="15">
        <f aca="true" t="shared" si="94" ref="H156:H173">PRODUCT(E156,0.3747)</f>
        <v>99.7620015</v>
      </c>
      <c r="I156" s="47">
        <v>15.68</v>
      </c>
      <c r="J156" s="15">
        <f t="shared" si="89"/>
        <v>458.4431915</v>
      </c>
      <c r="K156" s="15">
        <f t="shared" si="90"/>
        <v>45.844319150000004</v>
      </c>
      <c r="L156" s="21">
        <f t="shared" si="91"/>
        <v>504.29</v>
      </c>
      <c r="M156" s="21">
        <f t="shared" si="92"/>
        <v>90.77</v>
      </c>
      <c r="N156" s="21">
        <f t="shared" si="93"/>
        <v>595.06</v>
      </c>
      <c r="O156" s="17">
        <v>345.07</v>
      </c>
      <c r="P156" s="22"/>
      <c r="Q156" s="39"/>
      <c r="R156" s="8"/>
      <c r="S156" s="7"/>
      <c r="T156" s="7"/>
      <c r="U156" s="7"/>
      <c r="V156" s="7"/>
      <c r="W156" s="7"/>
      <c r="X156" s="7"/>
      <c r="Y156" s="7"/>
      <c r="Z156" s="7"/>
    </row>
    <row r="157" spans="1:26" ht="15" customHeight="1">
      <c r="A157" s="18" t="s">
        <v>306</v>
      </c>
      <c r="B157" s="23" t="s">
        <v>287</v>
      </c>
      <c r="C157" s="15">
        <v>3.5</v>
      </c>
      <c r="D157" s="15">
        <v>76.07</v>
      </c>
      <c r="E157" s="15">
        <f t="shared" si="87"/>
        <v>266.245</v>
      </c>
      <c r="F157" s="20">
        <f t="shared" si="88"/>
        <v>69.75619</v>
      </c>
      <c r="G157" s="15">
        <v>7</v>
      </c>
      <c r="H157" s="15">
        <f t="shared" si="94"/>
        <v>99.7620015</v>
      </c>
      <c r="I157" s="15">
        <v>3.7</v>
      </c>
      <c r="J157" s="15">
        <f t="shared" si="89"/>
        <v>446.4631915</v>
      </c>
      <c r="K157" s="15">
        <f t="shared" si="90"/>
        <v>44.646319150000004</v>
      </c>
      <c r="L157" s="21">
        <f t="shared" si="91"/>
        <v>491.11</v>
      </c>
      <c r="M157" s="21">
        <f t="shared" si="92"/>
        <v>88.4</v>
      </c>
      <c r="N157" s="21">
        <f t="shared" si="93"/>
        <v>579.51</v>
      </c>
      <c r="O157" s="17"/>
      <c r="P157" s="22"/>
      <c r="Q157" s="39"/>
      <c r="R157" s="8"/>
      <c r="S157" s="7"/>
      <c r="T157" s="7"/>
      <c r="U157" s="7"/>
      <c r="V157" s="7"/>
      <c r="W157" s="7"/>
      <c r="X157" s="7"/>
      <c r="Y157" s="7"/>
      <c r="Z157" s="7"/>
    </row>
    <row r="158" spans="1:26" ht="12" customHeight="1">
      <c r="A158" s="18" t="s">
        <v>307</v>
      </c>
      <c r="B158" s="23" t="s">
        <v>308</v>
      </c>
      <c r="C158" s="35">
        <v>0.17</v>
      </c>
      <c r="D158" s="15">
        <v>76.07</v>
      </c>
      <c r="E158" s="15">
        <f t="shared" si="87"/>
        <v>12.9319</v>
      </c>
      <c r="F158" s="20">
        <f t="shared" si="88"/>
        <v>3.3881578</v>
      </c>
      <c r="G158" s="15"/>
      <c r="H158" s="15">
        <f t="shared" si="94"/>
        <v>4.84558293</v>
      </c>
      <c r="I158" s="15"/>
      <c r="J158" s="15">
        <f t="shared" si="89"/>
        <v>21.16564073</v>
      </c>
      <c r="K158" s="15">
        <f t="shared" si="90"/>
        <v>2.116564073</v>
      </c>
      <c r="L158" s="21">
        <f t="shared" si="91"/>
        <v>23.28</v>
      </c>
      <c r="M158" s="21">
        <f t="shared" si="92"/>
        <v>4.19</v>
      </c>
      <c r="N158" s="21">
        <f t="shared" si="93"/>
        <v>27.47</v>
      </c>
      <c r="O158" s="17"/>
      <c r="P158" s="22" t="s">
        <v>60</v>
      </c>
      <c r="Q158" s="8"/>
      <c r="R158" s="8"/>
      <c r="S158" s="7"/>
      <c r="T158" s="7"/>
      <c r="U158" s="7"/>
      <c r="V158" s="7"/>
      <c r="W158" s="7"/>
      <c r="X158" s="7"/>
      <c r="Y158" s="7"/>
      <c r="Z158" s="7"/>
    </row>
    <row r="159" spans="1:26" ht="16.5" customHeight="1">
      <c r="A159" s="18" t="s">
        <v>309</v>
      </c>
      <c r="B159" s="23" t="s">
        <v>310</v>
      </c>
      <c r="C159" s="15">
        <v>0.8</v>
      </c>
      <c r="D159" s="15">
        <v>76.07</v>
      </c>
      <c r="E159" s="15">
        <f t="shared" si="87"/>
        <v>60.855999999999995</v>
      </c>
      <c r="F159" s="20">
        <f t="shared" si="88"/>
        <v>15.944272</v>
      </c>
      <c r="G159" s="15"/>
      <c r="H159" s="15">
        <f t="shared" si="94"/>
        <v>22.8027432</v>
      </c>
      <c r="I159" s="15">
        <v>10.68</v>
      </c>
      <c r="J159" s="15">
        <f t="shared" si="89"/>
        <v>110.2830152</v>
      </c>
      <c r="K159" s="15">
        <f t="shared" si="90"/>
        <v>11.02830152</v>
      </c>
      <c r="L159" s="21">
        <f t="shared" si="91"/>
        <v>121.31</v>
      </c>
      <c r="M159" s="21">
        <f t="shared" si="92"/>
        <v>21.84</v>
      </c>
      <c r="N159" s="21">
        <f t="shared" si="93"/>
        <v>143.15</v>
      </c>
      <c r="O159" s="17">
        <v>124.07</v>
      </c>
      <c r="P159" s="22">
        <f aca="true" t="shared" si="95" ref="P159:P165">N159*100/O159-100</f>
        <v>15.378415410655279</v>
      </c>
      <c r="Q159" s="8"/>
      <c r="R159" s="8"/>
      <c r="S159" s="7"/>
      <c r="T159" s="7"/>
      <c r="U159" s="7"/>
      <c r="V159" s="7"/>
      <c r="W159" s="7"/>
      <c r="X159" s="7"/>
      <c r="Y159" s="7"/>
      <c r="Z159" s="7"/>
    </row>
    <row r="160" spans="1:26" ht="13.5" customHeight="1">
      <c r="A160" s="18" t="s">
        <v>311</v>
      </c>
      <c r="B160" s="23" t="s">
        <v>312</v>
      </c>
      <c r="C160" s="15">
        <v>0.33</v>
      </c>
      <c r="D160" s="15">
        <v>76.07</v>
      </c>
      <c r="E160" s="15">
        <f t="shared" si="87"/>
        <v>25.103099999999998</v>
      </c>
      <c r="F160" s="20">
        <f t="shared" si="88"/>
        <v>6.5770121999999995</v>
      </c>
      <c r="G160" s="15">
        <v>7</v>
      </c>
      <c r="H160" s="15">
        <f t="shared" si="94"/>
        <v>9.40613157</v>
      </c>
      <c r="I160" s="15" t="s">
        <v>60</v>
      </c>
      <c r="J160" s="15">
        <f t="shared" si="89"/>
        <v>48.086243769999996</v>
      </c>
      <c r="K160" s="15">
        <f t="shared" si="90"/>
        <v>4.808624377</v>
      </c>
      <c r="L160" s="21">
        <f t="shared" si="91"/>
        <v>52.89</v>
      </c>
      <c r="M160" s="21">
        <f t="shared" si="92"/>
        <v>9.52</v>
      </c>
      <c r="N160" s="21">
        <f t="shared" si="93"/>
        <v>62.41</v>
      </c>
      <c r="O160" s="17">
        <v>171.37</v>
      </c>
      <c r="P160" s="22">
        <f t="shared" si="95"/>
        <v>-63.5817237556165</v>
      </c>
      <c r="Q160" s="8"/>
      <c r="R160" s="8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18" t="s">
        <v>313</v>
      </c>
      <c r="B161" s="23" t="s">
        <v>245</v>
      </c>
      <c r="C161" s="15">
        <v>0.25</v>
      </c>
      <c r="D161" s="15">
        <v>76.07</v>
      </c>
      <c r="E161" s="15">
        <f t="shared" si="87"/>
        <v>19.0175</v>
      </c>
      <c r="F161" s="20">
        <f t="shared" si="88"/>
        <v>4.982584999999999</v>
      </c>
      <c r="G161" s="15"/>
      <c r="H161" s="15">
        <f t="shared" si="94"/>
        <v>7.125857249999999</v>
      </c>
      <c r="I161" s="15">
        <v>0.56</v>
      </c>
      <c r="J161" s="15">
        <f t="shared" si="89"/>
        <v>31.685942249999997</v>
      </c>
      <c r="K161" s="15">
        <f t="shared" si="90"/>
        <v>3.1685942249999997</v>
      </c>
      <c r="L161" s="21">
        <f t="shared" si="91"/>
        <v>34.85</v>
      </c>
      <c r="M161" s="21">
        <f t="shared" si="92"/>
        <v>6.27</v>
      </c>
      <c r="N161" s="21">
        <f t="shared" si="93"/>
        <v>41.12</v>
      </c>
      <c r="O161" s="17">
        <v>171.37</v>
      </c>
      <c r="P161" s="22">
        <f t="shared" si="95"/>
        <v>-76.00513508782167</v>
      </c>
      <c r="Q161" s="8"/>
      <c r="R161" s="8"/>
      <c r="S161" s="7"/>
      <c r="T161" s="7"/>
      <c r="U161" s="7"/>
      <c r="V161" s="7"/>
      <c r="W161" s="7"/>
      <c r="X161" s="7"/>
      <c r="Y161" s="7"/>
      <c r="Z161" s="7"/>
    </row>
    <row r="162" spans="1:26" ht="16.5" customHeight="1">
      <c r="A162" s="18" t="s">
        <v>314</v>
      </c>
      <c r="B162" s="23" t="s">
        <v>315</v>
      </c>
      <c r="C162" s="15">
        <v>0.83</v>
      </c>
      <c r="D162" s="15">
        <v>76.07</v>
      </c>
      <c r="E162" s="15">
        <f t="shared" si="87"/>
        <v>63.138099999999994</v>
      </c>
      <c r="F162" s="20">
        <f t="shared" si="88"/>
        <v>16.5421822</v>
      </c>
      <c r="G162" s="15">
        <v>7</v>
      </c>
      <c r="H162" s="15">
        <f t="shared" si="94"/>
        <v>23.657846069999998</v>
      </c>
      <c r="I162" s="15"/>
      <c r="J162" s="15">
        <f t="shared" si="89"/>
        <v>110.33812827</v>
      </c>
      <c r="K162" s="15">
        <f t="shared" si="90"/>
        <v>11.033812827</v>
      </c>
      <c r="L162" s="21">
        <f t="shared" si="91"/>
        <v>121.37</v>
      </c>
      <c r="M162" s="21">
        <f t="shared" si="92"/>
        <v>21.85</v>
      </c>
      <c r="N162" s="21">
        <f t="shared" si="93"/>
        <v>143.22</v>
      </c>
      <c r="O162" s="17">
        <v>167.58</v>
      </c>
      <c r="P162" s="22">
        <f t="shared" si="95"/>
        <v>-14.536340852130337</v>
      </c>
      <c r="Q162" s="8"/>
      <c r="R162" s="8"/>
      <c r="S162" s="7"/>
      <c r="T162" s="7"/>
      <c r="U162" s="7"/>
      <c r="V162" s="7"/>
      <c r="W162" s="7"/>
      <c r="X162" s="7"/>
      <c r="Y162" s="7"/>
      <c r="Z162" s="7"/>
    </row>
    <row r="163" spans="1:26" ht="13.5" customHeight="1">
      <c r="A163" s="18" t="s">
        <v>316</v>
      </c>
      <c r="B163" s="23" t="s">
        <v>317</v>
      </c>
      <c r="C163" s="15">
        <v>0.5</v>
      </c>
      <c r="D163" s="15">
        <v>76.07</v>
      </c>
      <c r="E163" s="15">
        <f t="shared" si="87"/>
        <v>38.035</v>
      </c>
      <c r="F163" s="20">
        <f t="shared" si="88"/>
        <v>9.965169999999999</v>
      </c>
      <c r="G163" s="15">
        <v>7</v>
      </c>
      <c r="H163" s="15">
        <f t="shared" si="94"/>
        <v>14.251714499999999</v>
      </c>
      <c r="I163" s="15"/>
      <c r="J163" s="15">
        <f t="shared" si="89"/>
        <v>69.25188449999999</v>
      </c>
      <c r="K163" s="15">
        <f t="shared" si="90"/>
        <v>6.925188449999999</v>
      </c>
      <c r="L163" s="21">
        <f t="shared" si="91"/>
        <v>76.18</v>
      </c>
      <c r="M163" s="21">
        <f t="shared" si="92"/>
        <v>13.71</v>
      </c>
      <c r="N163" s="21">
        <f t="shared" si="93"/>
        <v>89.89</v>
      </c>
      <c r="O163" s="17">
        <v>218.68</v>
      </c>
      <c r="P163" s="22">
        <f t="shared" si="95"/>
        <v>-58.894274739345164</v>
      </c>
      <c r="Q163" s="8"/>
      <c r="R163" s="8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18" t="s">
        <v>318</v>
      </c>
      <c r="B164" s="23" t="s">
        <v>319</v>
      </c>
      <c r="C164" s="15">
        <v>0.92</v>
      </c>
      <c r="D164" s="15">
        <v>76.07</v>
      </c>
      <c r="E164" s="15">
        <f t="shared" si="87"/>
        <v>69.9844</v>
      </c>
      <c r="F164" s="20">
        <f t="shared" si="88"/>
        <v>18.3359128</v>
      </c>
      <c r="G164" s="15">
        <v>7</v>
      </c>
      <c r="H164" s="15">
        <f t="shared" si="94"/>
        <v>26.223154679999997</v>
      </c>
      <c r="I164" s="15">
        <v>15.68</v>
      </c>
      <c r="J164" s="15">
        <f t="shared" si="89"/>
        <v>137.22346747999998</v>
      </c>
      <c r="K164" s="15">
        <f t="shared" si="90"/>
        <v>13.722346748</v>
      </c>
      <c r="L164" s="21">
        <f t="shared" si="91"/>
        <v>150.95</v>
      </c>
      <c r="M164" s="21">
        <f t="shared" si="92"/>
        <v>27.17</v>
      </c>
      <c r="N164" s="21">
        <f t="shared" si="93"/>
        <v>178.12</v>
      </c>
      <c r="O164" s="17">
        <v>407.93</v>
      </c>
      <c r="P164" s="22">
        <f t="shared" si="95"/>
        <v>-56.335645821587036</v>
      </c>
      <c r="Q164" s="8"/>
      <c r="R164" s="8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18" t="s">
        <v>320</v>
      </c>
      <c r="B165" s="23" t="s">
        <v>321</v>
      </c>
      <c r="C165" s="15">
        <v>0.8</v>
      </c>
      <c r="D165" s="15">
        <v>76.07</v>
      </c>
      <c r="E165" s="15">
        <f t="shared" si="87"/>
        <v>60.855999999999995</v>
      </c>
      <c r="F165" s="20">
        <f t="shared" si="88"/>
        <v>15.944272</v>
      </c>
      <c r="G165" s="15">
        <v>7</v>
      </c>
      <c r="H165" s="15">
        <f t="shared" si="94"/>
        <v>22.8027432</v>
      </c>
      <c r="I165" s="15">
        <v>15.68</v>
      </c>
      <c r="J165" s="15">
        <f t="shared" si="89"/>
        <v>122.2830152</v>
      </c>
      <c r="K165" s="15">
        <f t="shared" si="90"/>
        <v>12.22830152</v>
      </c>
      <c r="L165" s="21">
        <f t="shared" si="91"/>
        <v>134.51</v>
      </c>
      <c r="M165" s="21">
        <f t="shared" si="92"/>
        <v>24.21</v>
      </c>
      <c r="N165" s="21">
        <f t="shared" si="93"/>
        <v>158.72</v>
      </c>
      <c r="O165" s="17">
        <v>1052.9</v>
      </c>
      <c r="P165" s="22">
        <f t="shared" si="95"/>
        <v>-84.925444011777</v>
      </c>
      <c r="Q165" s="8"/>
      <c r="R165" s="8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18" t="s">
        <v>322</v>
      </c>
      <c r="B166" s="23" t="s">
        <v>323</v>
      </c>
      <c r="C166" s="15">
        <v>0.66</v>
      </c>
      <c r="D166" s="15">
        <v>76.07</v>
      </c>
      <c r="E166" s="15">
        <f t="shared" si="87"/>
        <v>50.206199999999995</v>
      </c>
      <c r="F166" s="20">
        <f t="shared" si="88"/>
        <v>13.154024399999999</v>
      </c>
      <c r="G166" s="15">
        <v>7</v>
      </c>
      <c r="H166" s="15">
        <f t="shared" si="94"/>
        <v>18.81226314</v>
      </c>
      <c r="I166" s="15">
        <v>15.68</v>
      </c>
      <c r="J166" s="15">
        <f t="shared" si="89"/>
        <v>104.85248754</v>
      </c>
      <c r="K166" s="15">
        <f t="shared" si="90"/>
        <v>10.485248754</v>
      </c>
      <c r="L166" s="21">
        <f t="shared" si="91"/>
        <v>115.34</v>
      </c>
      <c r="M166" s="21">
        <f t="shared" si="92"/>
        <v>20.76</v>
      </c>
      <c r="N166" s="21">
        <f t="shared" si="93"/>
        <v>136.1</v>
      </c>
      <c r="O166" s="17"/>
      <c r="P166" s="22"/>
      <c r="Q166" s="8"/>
      <c r="R166" s="8"/>
      <c r="S166" s="7"/>
      <c r="T166" s="7"/>
      <c r="U166" s="7"/>
      <c r="V166" s="7"/>
      <c r="W166" s="7"/>
      <c r="X166" s="7"/>
      <c r="Y166" s="7"/>
      <c r="Z166" s="7"/>
    </row>
    <row r="167" spans="1:26" ht="18.75" customHeight="1">
      <c r="A167" s="18" t="s">
        <v>324</v>
      </c>
      <c r="B167" s="23" t="s">
        <v>325</v>
      </c>
      <c r="C167" s="15">
        <v>0.66</v>
      </c>
      <c r="D167" s="15">
        <v>76.07</v>
      </c>
      <c r="E167" s="15">
        <f t="shared" si="87"/>
        <v>50.206199999999995</v>
      </c>
      <c r="F167" s="20">
        <f t="shared" si="88"/>
        <v>13.154024399999999</v>
      </c>
      <c r="G167" s="15">
        <v>7</v>
      </c>
      <c r="H167" s="15">
        <f t="shared" si="94"/>
        <v>18.81226314</v>
      </c>
      <c r="I167" s="15">
        <v>15.68</v>
      </c>
      <c r="J167" s="15">
        <f t="shared" si="89"/>
        <v>104.85248754</v>
      </c>
      <c r="K167" s="15">
        <f t="shared" si="90"/>
        <v>10.485248754</v>
      </c>
      <c r="L167" s="21">
        <f t="shared" si="91"/>
        <v>115.34</v>
      </c>
      <c r="M167" s="21">
        <f t="shared" si="92"/>
        <v>20.76</v>
      </c>
      <c r="N167" s="21">
        <f t="shared" si="93"/>
        <v>136.1</v>
      </c>
      <c r="O167" s="17"/>
      <c r="P167" s="22"/>
      <c r="Q167" s="8"/>
      <c r="R167" s="8"/>
      <c r="S167" s="7"/>
      <c r="T167" s="7"/>
      <c r="U167" s="7"/>
      <c r="V167" s="7"/>
      <c r="W167" s="7"/>
      <c r="X167" s="7"/>
      <c r="Y167" s="7"/>
      <c r="Z167" s="7"/>
    </row>
    <row r="168" spans="1:26" ht="18" customHeight="1">
      <c r="A168" s="18" t="s">
        <v>326</v>
      </c>
      <c r="B168" s="23" t="s">
        <v>327</v>
      </c>
      <c r="C168" s="15">
        <v>0.83</v>
      </c>
      <c r="D168" s="15">
        <v>76.07</v>
      </c>
      <c r="E168" s="15">
        <f t="shared" si="87"/>
        <v>63.138099999999994</v>
      </c>
      <c r="F168" s="20">
        <f t="shared" si="88"/>
        <v>16.5421822</v>
      </c>
      <c r="G168" s="15">
        <v>7</v>
      </c>
      <c r="H168" s="15">
        <f t="shared" si="94"/>
        <v>23.657846069999998</v>
      </c>
      <c r="I168" s="15">
        <v>15.68</v>
      </c>
      <c r="J168" s="15">
        <f t="shared" si="89"/>
        <v>126.01812827</v>
      </c>
      <c r="K168" s="15">
        <f t="shared" si="90"/>
        <v>12.601812827000002</v>
      </c>
      <c r="L168" s="21">
        <f t="shared" si="91"/>
        <v>138.62</v>
      </c>
      <c r="M168" s="21">
        <f t="shared" si="92"/>
        <v>24.95</v>
      </c>
      <c r="N168" s="21">
        <f t="shared" si="93"/>
        <v>163.57</v>
      </c>
      <c r="O168" s="17">
        <v>68.7</v>
      </c>
      <c r="P168" s="22">
        <f>N168*100/O168-100</f>
        <v>138.09315866084424</v>
      </c>
      <c r="Q168" s="8" t="s">
        <v>60</v>
      </c>
      <c r="R168" s="8"/>
      <c r="S168" s="7"/>
      <c r="T168" s="7"/>
      <c r="U168" s="7"/>
      <c r="V168" s="7"/>
      <c r="W168" s="7"/>
      <c r="X168" s="7"/>
      <c r="Y168" s="7"/>
      <c r="Z168" s="7"/>
    </row>
    <row r="169" spans="1:26" ht="17.25" customHeight="1">
      <c r="A169" s="18" t="s">
        <v>328</v>
      </c>
      <c r="B169" s="23" t="s">
        <v>329</v>
      </c>
      <c r="C169" s="15">
        <v>1</v>
      </c>
      <c r="D169" s="15">
        <v>76.07</v>
      </c>
      <c r="E169" s="15">
        <f t="shared" si="87"/>
        <v>76.07</v>
      </c>
      <c r="F169" s="20">
        <f t="shared" si="88"/>
        <v>19.930339999999998</v>
      </c>
      <c r="G169" s="15">
        <v>7</v>
      </c>
      <c r="H169" s="15">
        <f t="shared" si="94"/>
        <v>28.503428999999997</v>
      </c>
      <c r="I169" s="15"/>
      <c r="J169" s="15">
        <f t="shared" si="89"/>
        <v>131.50376899999998</v>
      </c>
      <c r="K169" s="15">
        <f t="shared" si="90"/>
        <v>13.150376899999998</v>
      </c>
      <c r="L169" s="21">
        <f t="shared" si="91"/>
        <v>144.65</v>
      </c>
      <c r="M169" s="21">
        <f t="shared" si="92"/>
        <v>26.04</v>
      </c>
      <c r="N169" s="21">
        <f t="shared" si="93"/>
        <v>170.69</v>
      </c>
      <c r="O169" s="17"/>
      <c r="P169" s="22"/>
      <c r="Q169" s="8"/>
      <c r="R169" s="8"/>
      <c r="S169" s="7"/>
      <c r="T169" s="7"/>
      <c r="U169" s="7"/>
      <c r="V169" s="7"/>
      <c r="W169" s="7"/>
      <c r="X169" s="7"/>
      <c r="Y169" s="7"/>
      <c r="Z169" s="7"/>
    </row>
    <row r="170" spans="1:26" ht="18.75" customHeight="1">
      <c r="A170" s="18" t="s">
        <v>330</v>
      </c>
      <c r="B170" s="23" t="s">
        <v>331</v>
      </c>
      <c r="C170" s="15">
        <v>0.75</v>
      </c>
      <c r="D170" s="15">
        <v>76.07</v>
      </c>
      <c r="E170" s="15">
        <f t="shared" si="87"/>
        <v>57.052499999999995</v>
      </c>
      <c r="F170" s="20">
        <f t="shared" si="88"/>
        <v>14.947754999999999</v>
      </c>
      <c r="G170" s="15">
        <v>7</v>
      </c>
      <c r="H170" s="15">
        <f t="shared" si="94"/>
        <v>21.377571749999998</v>
      </c>
      <c r="I170" s="15"/>
      <c r="J170" s="15">
        <f t="shared" si="89"/>
        <v>100.37782675</v>
      </c>
      <c r="K170" s="15">
        <f t="shared" si="90"/>
        <v>10.037782675</v>
      </c>
      <c r="L170" s="21">
        <f t="shared" si="91"/>
        <v>110.42</v>
      </c>
      <c r="M170" s="21">
        <f t="shared" si="92"/>
        <v>19.88</v>
      </c>
      <c r="N170" s="21">
        <f t="shared" si="93"/>
        <v>130.3</v>
      </c>
      <c r="O170" s="17"/>
      <c r="P170" s="22"/>
      <c r="Q170" s="8"/>
      <c r="R170" s="8"/>
      <c r="S170" s="7"/>
      <c r="T170" s="7"/>
      <c r="U170" s="7"/>
      <c r="V170" s="7"/>
      <c r="W170" s="7"/>
      <c r="X170" s="7"/>
      <c r="Y170" s="7"/>
      <c r="Z170" s="7"/>
    </row>
    <row r="171" spans="1:26" ht="18" customHeight="1">
      <c r="A171" s="18" t="s">
        <v>332</v>
      </c>
      <c r="B171" s="23" t="s">
        <v>333</v>
      </c>
      <c r="C171" s="15">
        <v>2.25</v>
      </c>
      <c r="D171" s="15">
        <v>76.07</v>
      </c>
      <c r="E171" s="15">
        <f t="shared" si="87"/>
        <v>171.15749999999997</v>
      </c>
      <c r="F171" s="20">
        <f t="shared" si="88"/>
        <v>44.843264999999995</v>
      </c>
      <c r="G171" s="15">
        <v>7</v>
      </c>
      <c r="H171" s="15">
        <f t="shared" si="94"/>
        <v>64.13271524999999</v>
      </c>
      <c r="I171" s="15">
        <v>15.68</v>
      </c>
      <c r="J171" s="15">
        <f t="shared" si="89"/>
        <v>302.81348024999994</v>
      </c>
      <c r="K171" s="15">
        <f t="shared" si="90"/>
        <v>30.281348024999996</v>
      </c>
      <c r="L171" s="21">
        <f t="shared" si="91"/>
        <v>333.09</v>
      </c>
      <c r="M171" s="21">
        <f t="shared" si="92"/>
        <v>59.96</v>
      </c>
      <c r="N171" s="21">
        <f t="shared" si="93"/>
        <v>393.05</v>
      </c>
      <c r="O171" s="17"/>
      <c r="P171" s="22"/>
      <c r="Q171" s="8"/>
      <c r="R171" s="8"/>
      <c r="S171" s="7"/>
      <c r="T171" s="7"/>
      <c r="U171" s="7"/>
      <c r="V171" s="7"/>
      <c r="W171" s="7"/>
      <c r="X171" s="7"/>
      <c r="Y171" s="7"/>
      <c r="Z171" s="7"/>
    </row>
    <row r="172" spans="1:26" ht="18" customHeight="1">
      <c r="A172" s="18" t="s">
        <v>334</v>
      </c>
      <c r="B172" s="23" t="s">
        <v>335</v>
      </c>
      <c r="C172" s="15">
        <v>3.5</v>
      </c>
      <c r="D172" s="15">
        <v>76.07</v>
      </c>
      <c r="E172" s="15">
        <f t="shared" si="87"/>
        <v>266.245</v>
      </c>
      <c r="F172" s="20">
        <f t="shared" si="88"/>
        <v>69.75619</v>
      </c>
      <c r="G172" s="15">
        <v>7</v>
      </c>
      <c r="H172" s="15">
        <f t="shared" si="94"/>
        <v>99.7620015</v>
      </c>
      <c r="I172" s="47">
        <v>15.68</v>
      </c>
      <c r="J172" s="15">
        <f t="shared" si="89"/>
        <v>458.4431915</v>
      </c>
      <c r="K172" s="15">
        <f t="shared" si="90"/>
        <v>45.844319150000004</v>
      </c>
      <c r="L172" s="21">
        <f t="shared" si="91"/>
        <v>504.29</v>
      </c>
      <c r="M172" s="21">
        <f t="shared" si="92"/>
        <v>90.77</v>
      </c>
      <c r="N172" s="21">
        <f t="shared" si="93"/>
        <v>595.06</v>
      </c>
      <c r="O172" s="17"/>
      <c r="P172" s="22"/>
      <c r="Q172" s="8"/>
      <c r="R172" s="8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18" t="s">
        <v>336</v>
      </c>
      <c r="B173" s="23" t="s">
        <v>337</v>
      </c>
      <c r="C173" s="15">
        <v>3.5</v>
      </c>
      <c r="D173" s="15">
        <v>76.07</v>
      </c>
      <c r="E173" s="15">
        <f t="shared" si="87"/>
        <v>266.245</v>
      </c>
      <c r="F173" s="20">
        <f t="shared" si="88"/>
        <v>69.75619</v>
      </c>
      <c r="G173" s="15">
        <v>7</v>
      </c>
      <c r="H173" s="15">
        <f t="shared" si="94"/>
        <v>99.7620015</v>
      </c>
      <c r="I173" s="15">
        <v>3.7</v>
      </c>
      <c r="J173" s="15">
        <f t="shared" si="89"/>
        <v>446.4631915</v>
      </c>
      <c r="K173" s="15">
        <f t="shared" si="90"/>
        <v>44.646319150000004</v>
      </c>
      <c r="L173" s="21">
        <f t="shared" si="91"/>
        <v>491.11</v>
      </c>
      <c r="M173" s="21">
        <f t="shared" si="92"/>
        <v>88.4</v>
      </c>
      <c r="N173" s="21">
        <f t="shared" si="93"/>
        <v>579.51</v>
      </c>
      <c r="O173" s="17"/>
      <c r="P173" s="22"/>
      <c r="Q173" s="8"/>
      <c r="R173" s="8"/>
      <c r="S173" s="7"/>
      <c r="T173" s="7"/>
      <c r="U173" s="7"/>
      <c r="V173" s="7"/>
      <c r="W173" s="7"/>
      <c r="X173" s="7"/>
      <c r="Y173" s="7"/>
      <c r="Z173" s="7"/>
    </row>
    <row r="174" spans="1:26" ht="23.25" customHeight="1">
      <c r="A174" s="42" t="s">
        <v>338</v>
      </c>
      <c r="B174" s="28" t="s">
        <v>339</v>
      </c>
      <c r="C174" s="15"/>
      <c r="D174" s="15" t="s">
        <v>60</v>
      </c>
      <c r="E174" s="15"/>
      <c r="F174" s="20"/>
      <c r="G174" s="15"/>
      <c r="H174" s="15" t="s">
        <v>60</v>
      </c>
      <c r="I174" s="15"/>
      <c r="J174" s="15"/>
      <c r="K174" s="15"/>
      <c r="L174" s="21"/>
      <c r="M174" s="21"/>
      <c r="N174" s="21"/>
      <c r="O174" s="17"/>
      <c r="P174" s="22"/>
      <c r="Q174" s="8"/>
      <c r="R174" s="8"/>
      <c r="S174" s="7"/>
      <c r="T174" s="7"/>
      <c r="U174" s="7"/>
      <c r="V174" s="7"/>
      <c r="W174" s="7"/>
      <c r="X174" s="7"/>
      <c r="Y174" s="7"/>
      <c r="Z174" s="7"/>
    </row>
    <row r="175" spans="1:26" ht="18" customHeight="1">
      <c r="A175" s="18" t="s">
        <v>340</v>
      </c>
      <c r="B175" s="23" t="s">
        <v>341</v>
      </c>
      <c r="C175" s="15">
        <v>0.6000000000000001</v>
      </c>
      <c r="D175" s="15">
        <v>76.07</v>
      </c>
      <c r="E175" s="15">
        <f aca="true" t="shared" si="96" ref="E175:E183">PRODUCT(C175,D175)</f>
        <v>45.642</v>
      </c>
      <c r="F175" s="20">
        <f aca="true" t="shared" si="97" ref="F175:F184">PRODUCT(E175,0.262)</f>
        <v>11.958204000000002</v>
      </c>
      <c r="G175" s="15">
        <v>7</v>
      </c>
      <c r="H175" s="15">
        <f aca="true" t="shared" si="98" ref="H175:H180">PRODUCT(E175,0.3747)</f>
        <v>17.1020574</v>
      </c>
      <c r="I175" s="15">
        <v>15.68</v>
      </c>
      <c r="J175" s="15">
        <f aca="true" t="shared" si="99" ref="J175:J184">SUM(E175,F175,G175,H175,I175)</f>
        <v>97.3822614</v>
      </c>
      <c r="K175" s="15">
        <f aca="true" t="shared" si="100" ref="K175:K184">PRODUCT(J175,0.1)</f>
        <v>9.738226140000002</v>
      </c>
      <c r="L175" s="21">
        <f aca="true" t="shared" si="101" ref="L175:L184">ROUND(SUM(J175,K175),2)</f>
        <v>107.12</v>
      </c>
      <c r="M175" s="21">
        <f aca="true" t="shared" si="102" ref="M175:M184">ROUND(L175*0.18,2)</f>
        <v>19.28</v>
      </c>
      <c r="N175" s="21">
        <f aca="true" t="shared" si="103" ref="N175:N184">ROUND((L175+M175),2)</f>
        <v>126.4</v>
      </c>
      <c r="O175" s="17"/>
      <c r="P175" s="22"/>
      <c r="Q175" s="8"/>
      <c r="R175" s="8"/>
      <c r="S175" s="7"/>
      <c r="T175" s="7"/>
      <c r="U175" s="7"/>
      <c r="V175" s="7"/>
      <c r="W175" s="7"/>
      <c r="X175" s="7"/>
      <c r="Y175" s="7"/>
      <c r="Z175" s="7"/>
    </row>
    <row r="176" spans="1:26" ht="17.25" customHeight="1">
      <c r="A176" s="18" t="s">
        <v>342</v>
      </c>
      <c r="B176" s="23" t="s">
        <v>343</v>
      </c>
      <c r="C176" s="15">
        <v>0.88</v>
      </c>
      <c r="D176" s="15">
        <v>76.07</v>
      </c>
      <c r="E176" s="15">
        <f t="shared" si="96"/>
        <v>66.9416</v>
      </c>
      <c r="F176" s="20">
        <f t="shared" si="97"/>
        <v>17.5386992</v>
      </c>
      <c r="G176" s="15">
        <v>7</v>
      </c>
      <c r="H176" s="15">
        <f t="shared" si="98"/>
        <v>25.083017519999995</v>
      </c>
      <c r="I176" s="15">
        <v>15.68</v>
      </c>
      <c r="J176" s="15">
        <f t="shared" si="99"/>
        <v>132.24331672</v>
      </c>
      <c r="K176" s="15">
        <f t="shared" si="100"/>
        <v>13.224331672</v>
      </c>
      <c r="L176" s="21">
        <f t="shared" si="101"/>
        <v>145.47</v>
      </c>
      <c r="M176" s="21">
        <f t="shared" si="102"/>
        <v>26.18</v>
      </c>
      <c r="N176" s="21">
        <f t="shared" si="103"/>
        <v>171.65</v>
      </c>
      <c r="O176" s="17"/>
      <c r="P176" s="22"/>
      <c r="Q176" s="8"/>
      <c r="R176" s="8"/>
      <c r="S176" s="7"/>
      <c r="T176" s="7"/>
      <c r="U176" s="7"/>
      <c r="V176" s="7"/>
      <c r="W176" s="7"/>
      <c r="X176" s="7"/>
      <c r="Y176" s="7"/>
      <c r="Z176" s="7"/>
    </row>
    <row r="177" spans="1:26" ht="16.5" customHeight="1">
      <c r="A177" s="18" t="s">
        <v>344</v>
      </c>
      <c r="B177" s="23" t="s">
        <v>345</v>
      </c>
      <c r="C177" s="15">
        <v>1.2</v>
      </c>
      <c r="D177" s="15">
        <v>76.07</v>
      </c>
      <c r="E177" s="15">
        <f t="shared" si="96"/>
        <v>91.28399999999999</v>
      </c>
      <c r="F177" s="20">
        <f t="shared" si="97"/>
        <v>23.916408</v>
      </c>
      <c r="G177" s="15">
        <v>7</v>
      </c>
      <c r="H177" s="15">
        <f t="shared" si="98"/>
        <v>34.20411479999999</v>
      </c>
      <c r="I177" s="15">
        <v>15.68</v>
      </c>
      <c r="J177" s="15">
        <f t="shared" si="99"/>
        <v>172.0845228</v>
      </c>
      <c r="K177" s="15">
        <f t="shared" si="100"/>
        <v>17.20845228</v>
      </c>
      <c r="L177" s="21">
        <f t="shared" si="101"/>
        <v>189.29</v>
      </c>
      <c r="M177" s="21">
        <f t="shared" si="102"/>
        <v>34.07</v>
      </c>
      <c r="N177" s="21">
        <f t="shared" si="103"/>
        <v>223.36</v>
      </c>
      <c r="O177" s="17"/>
      <c r="P177" s="22"/>
      <c r="Q177" s="8"/>
      <c r="R177" s="8"/>
      <c r="S177" s="7"/>
      <c r="T177" s="7"/>
      <c r="U177" s="7"/>
      <c r="V177" s="7"/>
      <c r="W177" s="7"/>
      <c r="X177" s="7"/>
      <c r="Y177" s="7"/>
      <c r="Z177" s="7"/>
    </row>
    <row r="178" spans="1:26" ht="35.25" customHeight="1">
      <c r="A178" s="18" t="s">
        <v>346</v>
      </c>
      <c r="B178" s="32" t="s">
        <v>347</v>
      </c>
      <c r="C178" s="15">
        <v>1.2</v>
      </c>
      <c r="D178" s="15">
        <v>76.07</v>
      </c>
      <c r="E178" s="15">
        <f t="shared" si="96"/>
        <v>91.28399999999999</v>
      </c>
      <c r="F178" s="20">
        <f t="shared" si="97"/>
        <v>23.916408</v>
      </c>
      <c r="G178" s="15">
        <v>7</v>
      </c>
      <c r="H178" s="15">
        <f t="shared" si="98"/>
        <v>34.20411479999999</v>
      </c>
      <c r="I178" s="15">
        <v>15.68</v>
      </c>
      <c r="J178" s="15">
        <f t="shared" si="99"/>
        <v>172.0845228</v>
      </c>
      <c r="K178" s="15">
        <f t="shared" si="100"/>
        <v>17.20845228</v>
      </c>
      <c r="L178" s="21">
        <f t="shared" si="101"/>
        <v>189.29</v>
      </c>
      <c r="M178" s="21">
        <f t="shared" si="102"/>
        <v>34.07</v>
      </c>
      <c r="N178" s="21">
        <f t="shared" si="103"/>
        <v>223.36</v>
      </c>
      <c r="O178" s="17"/>
      <c r="P178" s="22"/>
      <c r="Q178" s="8"/>
      <c r="R178" s="8"/>
      <c r="S178" s="7"/>
      <c r="T178" s="7"/>
      <c r="U178" s="7"/>
      <c r="V178" s="7"/>
      <c r="W178" s="7"/>
      <c r="X178" s="7"/>
      <c r="Y178" s="7"/>
      <c r="Z178" s="7"/>
    </row>
    <row r="179" spans="1:26" ht="17.25" customHeight="1">
      <c r="A179" s="18" t="s">
        <v>348</v>
      </c>
      <c r="B179" s="23" t="s">
        <v>349</v>
      </c>
      <c r="C179" s="15">
        <v>2</v>
      </c>
      <c r="D179" s="15">
        <v>76.07</v>
      </c>
      <c r="E179" s="15">
        <f t="shared" si="96"/>
        <v>152.14</v>
      </c>
      <c r="F179" s="20">
        <f t="shared" si="97"/>
        <v>39.860679999999995</v>
      </c>
      <c r="G179" s="15">
        <v>7</v>
      </c>
      <c r="H179" s="15">
        <f t="shared" si="98"/>
        <v>57.006857999999994</v>
      </c>
      <c r="I179" s="15">
        <v>15.68</v>
      </c>
      <c r="J179" s="15">
        <f t="shared" si="99"/>
        <v>271.68753799999996</v>
      </c>
      <c r="K179" s="15">
        <f t="shared" si="100"/>
        <v>27.168753799999998</v>
      </c>
      <c r="L179" s="21">
        <f t="shared" si="101"/>
        <v>298.86</v>
      </c>
      <c r="M179" s="21">
        <f t="shared" si="102"/>
        <v>53.79</v>
      </c>
      <c r="N179" s="21">
        <f t="shared" si="103"/>
        <v>352.65</v>
      </c>
      <c r="O179" s="17"/>
      <c r="P179" s="22"/>
      <c r="Q179" s="8"/>
      <c r="R179" s="8"/>
      <c r="S179" s="7"/>
      <c r="T179" s="7"/>
      <c r="U179" s="7"/>
      <c r="V179" s="7"/>
      <c r="W179" s="7"/>
      <c r="X179" s="7"/>
      <c r="Y179" s="7"/>
      <c r="Z179" s="7"/>
    </row>
    <row r="180" spans="1:26" ht="18.75" customHeight="1">
      <c r="A180" s="18" t="s">
        <v>350</v>
      </c>
      <c r="B180" s="23" t="s">
        <v>299</v>
      </c>
      <c r="C180" s="15">
        <v>2.4</v>
      </c>
      <c r="D180" s="15">
        <v>76.07</v>
      </c>
      <c r="E180" s="15">
        <f t="shared" si="96"/>
        <v>182.56799999999998</v>
      </c>
      <c r="F180" s="20">
        <f t="shared" si="97"/>
        <v>47.832816</v>
      </c>
      <c r="G180" s="15">
        <v>7</v>
      </c>
      <c r="H180" s="15">
        <f t="shared" si="98"/>
        <v>68.40822959999998</v>
      </c>
      <c r="I180" s="15">
        <v>15.68</v>
      </c>
      <c r="J180" s="15">
        <f t="shared" si="99"/>
        <v>321.4890456</v>
      </c>
      <c r="K180" s="15">
        <f t="shared" si="100"/>
        <v>32.14890456</v>
      </c>
      <c r="L180" s="21">
        <f t="shared" si="101"/>
        <v>353.64</v>
      </c>
      <c r="M180" s="21">
        <f t="shared" si="102"/>
        <v>63.66</v>
      </c>
      <c r="N180" s="21">
        <f t="shared" si="103"/>
        <v>417.3</v>
      </c>
      <c r="O180" s="17"/>
      <c r="P180" s="22"/>
      <c r="Q180" s="8"/>
      <c r="R180" s="8"/>
      <c r="S180" s="7"/>
      <c r="T180" s="7"/>
      <c r="U180" s="7"/>
      <c r="V180" s="7"/>
      <c r="W180" s="7"/>
      <c r="X180" s="7"/>
      <c r="Y180" s="7"/>
      <c r="Z180" s="7"/>
    </row>
    <row r="181" spans="1:26" ht="19.5" customHeight="1">
      <c r="A181" s="18" t="s">
        <v>351</v>
      </c>
      <c r="B181" s="26" t="s">
        <v>352</v>
      </c>
      <c r="C181" s="15">
        <v>5</v>
      </c>
      <c r="D181" s="15">
        <v>76.07</v>
      </c>
      <c r="E181" s="15">
        <f t="shared" si="96"/>
        <v>380.34999999999997</v>
      </c>
      <c r="F181" s="20">
        <f t="shared" si="97"/>
        <v>99.65169999999999</v>
      </c>
      <c r="G181" s="15">
        <v>149.02</v>
      </c>
      <c r="H181" s="15">
        <f>E181*0.3747</f>
        <v>142.51714499999997</v>
      </c>
      <c r="I181" s="15">
        <v>54.44</v>
      </c>
      <c r="J181" s="15">
        <f t="shared" si="99"/>
        <v>825.9788450000001</v>
      </c>
      <c r="K181" s="15">
        <f t="shared" si="100"/>
        <v>82.59788450000002</v>
      </c>
      <c r="L181" s="21">
        <f t="shared" si="101"/>
        <v>908.58</v>
      </c>
      <c r="M181" s="21">
        <f t="shared" si="102"/>
        <v>163.54</v>
      </c>
      <c r="N181" s="21">
        <f t="shared" si="103"/>
        <v>1072.12</v>
      </c>
      <c r="O181" s="17"/>
      <c r="P181" s="22"/>
      <c r="Q181" s="8"/>
      <c r="R181" s="8"/>
      <c r="S181" s="7"/>
      <c r="T181" s="7"/>
      <c r="U181" s="7"/>
      <c r="V181" s="7"/>
      <c r="W181" s="7"/>
      <c r="X181" s="7"/>
      <c r="Y181" s="7"/>
      <c r="Z181" s="7"/>
    </row>
    <row r="182" spans="1:26" ht="16.5" customHeight="1">
      <c r="A182" s="18" t="s">
        <v>353</v>
      </c>
      <c r="B182" s="23" t="s">
        <v>287</v>
      </c>
      <c r="C182" s="15">
        <v>4</v>
      </c>
      <c r="D182" s="15">
        <v>76.07</v>
      </c>
      <c r="E182" s="15">
        <f t="shared" si="96"/>
        <v>304.28</v>
      </c>
      <c r="F182" s="20">
        <f t="shared" si="97"/>
        <v>79.72135999999999</v>
      </c>
      <c r="G182" s="15">
        <v>7</v>
      </c>
      <c r="H182" s="15">
        <f>PRODUCT(E182,0.3747)</f>
        <v>114.01371599999999</v>
      </c>
      <c r="I182" s="15">
        <v>15.68</v>
      </c>
      <c r="J182" s="15">
        <f t="shared" si="99"/>
        <v>520.695076</v>
      </c>
      <c r="K182" s="15">
        <f t="shared" si="100"/>
        <v>52.0695076</v>
      </c>
      <c r="L182" s="21">
        <f t="shared" si="101"/>
        <v>572.76</v>
      </c>
      <c r="M182" s="21">
        <f t="shared" si="102"/>
        <v>103.1</v>
      </c>
      <c r="N182" s="21">
        <f t="shared" si="103"/>
        <v>675.86</v>
      </c>
      <c r="O182" s="17"/>
      <c r="P182" s="22"/>
      <c r="Q182" s="8"/>
      <c r="R182" s="8"/>
      <c r="S182" s="7"/>
      <c r="T182" s="7"/>
      <c r="U182" s="7"/>
      <c r="V182" s="7"/>
      <c r="W182" s="7"/>
      <c r="X182" s="7"/>
      <c r="Y182" s="7"/>
      <c r="Z182" s="7"/>
    </row>
    <row r="183" spans="1:26" ht="23.25" customHeight="1">
      <c r="A183" s="27" t="s">
        <v>354</v>
      </c>
      <c r="B183" s="28" t="s">
        <v>355</v>
      </c>
      <c r="C183" s="15">
        <v>0.67</v>
      </c>
      <c r="D183" s="15">
        <v>76.07</v>
      </c>
      <c r="E183" s="15">
        <f t="shared" si="96"/>
        <v>50.966899999999995</v>
      </c>
      <c r="F183" s="20">
        <f t="shared" si="97"/>
        <v>13.353327799999999</v>
      </c>
      <c r="G183" s="15">
        <v>7</v>
      </c>
      <c r="H183" s="15">
        <f>PRODUCT(E183,0.3747)</f>
        <v>19.097297429999998</v>
      </c>
      <c r="I183" s="15"/>
      <c r="J183" s="15">
        <f t="shared" si="99"/>
        <v>90.41752523</v>
      </c>
      <c r="K183" s="15">
        <f t="shared" si="100"/>
        <v>9.041752523</v>
      </c>
      <c r="L183" s="21">
        <f t="shared" si="101"/>
        <v>99.46</v>
      </c>
      <c r="M183" s="21">
        <f t="shared" si="102"/>
        <v>17.9</v>
      </c>
      <c r="N183" s="21">
        <f t="shared" si="103"/>
        <v>117.36</v>
      </c>
      <c r="O183" s="17"/>
      <c r="P183" s="22"/>
      <c r="Q183" s="8"/>
      <c r="R183" s="8"/>
      <c r="S183" s="7"/>
      <c r="T183" s="7"/>
      <c r="U183" s="7"/>
      <c r="V183" s="7"/>
      <c r="W183" s="7"/>
      <c r="X183" s="7"/>
      <c r="Y183" s="7"/>
      <c r="Z183" s="7"/>
    </row>
    <row r="184" spans="1:26" ht="45" customHeight="1">
      <c r="A184" s="27" t="s">
        <v>356</v>
      </c>
      <c r="B184" s="48" t="s">
        <v>357</v>
      </c>
      <c r="C184" s="49">
        <v>3</v>
      </c>
      <c r="D184" s="49">
        <v>76.07</v>
      </c>
      <c r="E184" s="49">
        <v>228.37</v>
      </c>
      <c r="F184" s="50">
        <f t="shared" si="97"/>
        <v>59.83294</v>
      </c>
      <c r="G184" s="49" t="s">
        <v>60</v>
      </c>
      <c r="H184" s="49">
        <f>PRODUCT(E184,0.3747)</f>
        <v>85.570239</v>
      </c>
      <c r="I184" s="49"/>
      <c r="J184" s="49">
        <f t="shared" si="99"/>
        <v>373.773179</v>
      </c>
      <c r="K184" s="49">
        <f t="shared" si="100"/>
        <v>37.3773179</v>
      </c>
      <c r="L184" s="51">
        <f t="shared" si="101"/>
        <v>411.15</v>
      </c>
      <c r="M184" s="51">
        <f t="shared" si="102"/>
        <v>74.01</v>
      </c>
      <c r="N184" s="51">
        <f t="shared" si="103"/>
        <v>485.16</v>
      </c>
      <c r="O184" s="17"/>
      <c r="P184" s="22"/>
      <c r="Q184" s="8"/>
      <c r="R184" s="8"/>
      <c r="S184" s="7"/>
      <c r="T184" s="7"/>
      <c r="U184" s="7"/>
      <c r="V184" s="7"/>
      <c r="W184" s="7"/>
      <c r="X184" s="7"/>
      <c r="Y184" s="7"/>
      <c r="Z184" s="7"/>
    </row>
    <row r="185" spans="1:26" ht="42.75" customHeight="1">
      <c r="A185" s="52" t="s">
        <v>358</v>
      </c>
      <c r="B185" s="9" t="s">
        <v>359</v>
      </c>
      <c r="C185" s="53">
        <v>3</v>
      </c>
      <c r="D185" s="53">
        <v>4</v>
      </c>
      <c r="E185" s="53" t="s">
        <v>360</v>
      </c>
      <c r="F185" s="53" t="s">
        <v>361</v>
      </c>
      <c r="G185" s="53">
        <v>7</v>
      </c>
      <c r="H185" s="53" t="s">
        <v>362</v>
      </c>
      <c r="I185" s="53" t="s">
        <v>363</v>
      </c>
      <c r="J185" s="53" t="s">
        <v>364</v>
      </c>
      <c r="K185" s="53" t="s">
        <v>365</v>
      </c>
      <c r="L185" s="53" t="s">
        <v>60</v>
      </c>
      <c r="M185" s="53" t="s">
        <v>60</v>
      </c>
      <c r="N185" s="53" t="s">
        <v>60</v>
      </c>
      <c r="O185" s="8"/>
      <c r="P185" s="8"/>
      <c r="Q185" s="8"/>
      <c r="R185" s="8"/>
      <c r="S185" s="7"/>
      <c r="T185" s="7"/>
      <c r="U185" s="7"/>
      <c r="V185" s="7"/>
      <c r="W185" s="7"/>
      <c r="X185" s="7"/>
      <c r="Y185" s="7"/>
      <c r="Z185" s="7"/>
    </row>
    <row r="186" spans="1:26" ht="25.5">
      <c r="A186" s="27" t="s">
        <v>366</v>
      </c>
      <c r="B186" s="23" t="s">
        <v>367</v>
      </c>
      <c r="C186" s="13">
        <v>0.5</v>
      </c>
      <c r="D186" s="13">
        <v>76.07</v>
      </c>
      <c r="E186" s="13">
        <f aca="true" t="shared" si="104" ref="E186:E192">PRODUCT(C186,D186)</f>
        <v>38.035</v>
      </c>
      <c r="F186" s="14">
        <f aca="true" t="shared" si="105" ref="F186:F192">PRODUCT(E186,0.262)</f>
        <v>9.965169999999999</v>
      </c>
      <c r="G186" s="13"/>
      <c r="H186" s="13">
        <f aca="true" t="shared" si="106" ref="H186:H192">PRODUCT(E186,0.3747)</f>
        <v>14.251714499999999</v>
      </c>
      <c r="I186" s="13"/>
      <c r="J186" s="13">
        <f aca="true" t="shared" si="107" ref="J186:J192">SUM(E186,F186,G186,H186,I186)</f>
        <v>62.251884499999996</v>
      </c>
      <c r="K186" s="13">
        <f aca="true" t="shared" si="108" ref="K186:K192">PRODUCT(J186,0.1)</f>
        <v>6.22518845</v>
      </c>
      <c r="L186" s="21">
        <f aca="true" t="shared" si="109" ref="L186:L192">ROUND(SUM(J186,K186),2)</f>
        <v>68.48</v>
      </c>
      <c r="M186" s="21">
        <f aca="true" t="shared" si="110" ref="M186:M192">ROUND(L186*0.18,2)</f>
        <v>12.33</v>
      </c>
      <c r="N186" s="21">
        <f aca="true" t="shared" si="111" ref="N186:N192">ROUND((L186+M186),2)</f>
        <v>80.81</v>
      </c>
      <c r="O186" s="8"/>
      <c r="P186" s="8"/>
      <c r="Q186" s="8"/>
      <c r="R186" s="8"/>
      <c r="S186" s="7"/>
      <c r="T186" s="7"/>
      <c r="U186" s="7"/>
      <c r="V186" s="7"/>
      <c r="W186" s="7"/>
      <c r="X186" s="7"/>
      <c r="Y186" s="7"/>
      <c r="Z186" s="7"/>
    </row>
    <row r="187" spans="1:26" ht="24" customHeight="1">
      <c r="A187" s="27" t="s">
        <v>368</v>
      </c>
      <c r="B187" s="23" t="s">
        <v>369</v>
      </c>
      <c r="C187" s="13">
        <v>2</v>
      </c>
      <c r="D187" s="13">
        <v>76.07</v>
      </c>
      <c r="E187" s="13">
        <f t="shared" si="104"/>
        <v>152.14</v>
      </c>
      <c r="F187" s="14">
        <f t="shared" si="105"/>
        <v>39.860679999999995</v>
      </c>
      <c r="G187" s="13" t="s">
        <v>60</v>
      </c>
      <c r="H187" s="13">
        <f t="shared" si="106"/>
        <v>57.006857999999994</v>
      </c>
      <c r="I187" s="13"/>
      <c r="J187" s="13">
        <f t="shared" si="107"/>
        <v>249.00753799999998</v>
      </c>
      <c r="K187" s="13">
        <f t="shared" si="108"/>
        <v>24.9007538</v>
      </c>
      <c r="L187" s="21">
        <f t="shared" si="109"/>
        <v>273.91</v>
      </c>
      <c r="M187" s="21">
        <f t="shared" si="110"/>
        <v>49.3</v>
      </c>
      <c r="N187" s="21">
        <f t="shared" si="111"/>
        <v>323.21</v>
      </c>
      <c r="O187" s="8"/>
      <c r="P187" s="8"/>
      <c r="Q187" s="8"/>
      <c r="R187" s="8"/>
      <c r="S187" s="7"/>
      <c r="T187" s="7"/>
      <c r="U187" s="7"/>
      <c r="V187" s="7"/>
      <c r="W187" s="7"/>
      <c r="X187" s="7"/>
      <c r="Y187" s="7"/>
      <c r="Z187" s="7"/>
    </row>
    <row r="188" spans="1:26" ht="24" customHeight="1">
      <c r="A188" s="27" t="s">
        <v>370</v>
      </c>
      <c r="B188" s="23" t="s">
        <v>371</v>
      </c>
      <c r="C188" s="13">
        <v>2</v>
      </c>
      <c r="D188" s="13">
        <v>76.07</v>
      </c>
      <c r="E188" s="13">
        <f t="shared" si="104"/>
        <v>152.14</v>
      </c>
      <c r="F188" s="14">
        <f t="shared" si="105"/>
        <v>39.860679999999995</v>
      </c>
      <c r="G188" s="13">
        <v>7</v>
      </c>
      <c r="H188" s="13">
        <f t="shared" si="106"/>
        <v>57.006857999999994</v>
      </c>
      <c r="I188" s="13"/>
      <c r="J188" s="13">
        <f t="shared" si="107"/>
        <v>256.00753799999995</v>
      </c>
      <c r="K188" s="13">
        <f t="shared" si="108"/>
        <v>25.600753799999996</v>
      </c>
      <c r="L188" s="21">
        <f t="shared" si="109"/>
        <v>281.61</v>
      </c>
      <c r="M188" s="21">
        <f t="shared" si="110"/>
        <v>50.69</v>
      </c>
      <c r="N188" s="21">
        <f t="shared" si="111"/>
        <v>332.3</v>
      </c>
      <c r="O188" s="8"/>
      <c r="P188" s="8"/>
      <c r="Q188" s="8"/>
      <c r="R188" s="8"/>
      <c r="S188" s="7"/>
      <c r="T188" s="7"/>
      <c r="U188" s="7"/>
      <c r="V188" s="7"/>
      <c r="W188" s="7"/>
      <c r="X188" s="7"/>
      <c r="Y188" s="7"/>
      <c r="Z188" s="7"/>
    </row>
    <row r="189" spans="1:26" ht="36.75" customHeight="1">
      <c r="A189" s="27" t="s">
        <v>372</v>
      </c>
      <c r="B189" s="23" t="s">
        <v>373</v>
      </c>
      <c r="C189" s="13">
        <v>4</v>
      </c>
      <c r="D189" s="13">
        <v>76.07</v>
      </c>
      <c r="E189" s="13">
        <f t="shared" si="104"/>
        <v>304.28</v>
      </c>
      <c r="F189" s="14">
        <f t="shared" si="105"/>
        <v>79.72135999999999</v>
      </c>
      <c r="G189" s="13">
        <v>7</v>
      </c>
      <c r="H189" s="13">
        <f t="shared" si="106"/>
        <v>114.01371599999999</v>
      </c>
      <c r="I189" s="13"/>
      <c r="J189" s="13">
        <f t="shared" si="107"/>
        <v>505.01507599999997</v>
      </c>
      <c r="K189" s="13">
        <f t="shared" si="108"/>
        <v>50.5015076</v>
      </c>
      <c r="L189" s="21">
        <f t="shared" si="109"/>
        <v>555.52</v>
      </c>
      <c r="M189" s="21">
        <f t="shared" si="110"/>
        <v>99.99</v>
      </c>
      <c r="N189" s="21">
        <f t="shared" si="111"/>
        <v>655.51</v>
      </c>
      <c r="O189" s="8"/>
      <c r="P189" s="8"/>
      <c r="Q189" s="8"/>
      <c r="R189" s="8"/>
      <c r="S189" s="7"/>
      <c r="T189" s="7"/>
      <c r="U189" s="7"/>
      <c r="V189" s="7"/>
      <c r="W189" s="7"/>
      <c r="X189" s="7"/>
      <c r="Y189" s="7"/>
      <c r="Z189" s="7"/>
    </row>
    <row r="190" spans="1:26" ht="13.5" customHeight="1">
      <c r="A190" s="27" t="s">
        <v>374</v>
      </c>
      <c r="B190" s="23" t="s">
        <v>375</v>
      </c>
      <c r="C190" s="13">
        <v>1.5</v>
      </c>
      <c r="D190" s="13">
        <v>76.07</v>
      </c>
      <c r="E190" s="13">
        <f t="shared" si="104"/>
        <v>114.10499999999999</v>
      </c>
      <c r="F190" s="14">
        <f t="shared" si="105"/>
        <v>29.895509999999998</v>
      </c>
      <c r="G190" s="13">
        <v>7</v>
      </c>
      <c r="H190" s="13">
        <f t="shared" si="106"/>
        <v>42.755143499999996</v>
      </c>
      <c r="I190" s="13"/>
      <c r="J190" s="13">
        <f t="shared" si="107"/>
        <v>193.7556535</v>
      </c>
      <c r="K190" s="13">
        <f t="shared" si="108"/>
        <v>19.375565350000002</v>
      </c>
      <c r="L190" s="21">
        <f t="shared" si="109"/>
        <v>213.13</v>
      </c>
      <c r="M190" s="21">
        <f t="shared" si="110"/>
        <v>38.36</v>
      </c>
      <c r="N190" s="21">
        <f t="shared" si="111"/>
        <v>251.49</v>
      </c>
      <c r="O190" s="8"/>
      <c r="P190" s="8"/>
      <c r="Q190" s="8"/>
      <c r="R190" s="8"/>
      <c r="S190" s="7"/>
      <c r="T190" s="7"/>
      <c r="U190" s="7"/>
      <c r="V190" s="7"/>
      <c r="W190" s="7"/>
      <c r="X190" s="7"/>
      <c r="Y190" s="7"/>
      <c r="Z190" s="7"/>
    </row>
    <row r="191" spans="1:26" ht="16.5" customHeight="1">
      <c r="A191" s="54" t="s">
        <v>376</v>
      </c>
      <c r="B191" s="23" t="s">
        <v>377</v>
      </c>
      <c r="C191" s="13">
        <v>1.5</v>
      </c>
      <c r="D191" s="13">
        <v>76.07</v>
      </c>
      <c r="E191" s="13">
        <f t="shared" si="104"/>
        <v>114.10499999999999</v>
      </c>
      <c r="F191" s="14">
        <f t="shared" si="105"/>
        <v>29.895509999999998</v>
      </c>
      <c r="G191" s="13">
        <v>7</v>
      </c>
      <c r="H191" s="13">
        <f t="shared" si="106"/>
        <v>42.755143499999996</v>
      </c>
      <c r="I191" s="13">
        <v>4.67</v>
      </c>
      <c r="J191" s="13">
        <f t="shared" si="107"/>
        <v>198.42565349999998</v>
      </c>
      <c r="K191" s="13">
        <f t="shared" si="108"/>
        <v>19.84256535</v>
      </c>
      <c r="L191" s="21">
        <f t="shared" si="109"/>
        <v>218.27</v>
      </c>
      <c r="M191" s="21">
        <f t="shared" si="110"/>
        <v>39.29</v>
      </c>
      <c r="N191" s="21">
        <f t="shared" si="111"/>
        <v>257.56</v>
      </c>
      <c r="O191" s="8"/>
      <c r="P191" s="8"/>
      <c r="Q191" s="8"/>
      <c r="R191" s="8"/>
      <c r="S191" s="7"/>
      <c r="T191" s="7"/>
      <c r="U191" s="7"/>
      <c r="V191" s="7"/>
      <c r="W191" s="7"/>
      <c r="X191" s="7"/>
      <c r="Y191" s="7"/>
      <c r="Z191" s="7"/>
    </row>
    <row r="192" spans="1:26" ht="24" customHeight="1">
      <c r="A192" s="27" t="s">
        <v>378</v>
      </c>
      <c r="B192" s="23" t="s">
        <v>379</v>
      </c>
      <c r="C192" s="13">
        <v>2.5</v>
      </c>
      <c r="D192" s="13">
        <v>76.07</v>
      </c>
      <c r="E192" s="13">
        <f t="shared" si="104"/>
        <v>190.17499999999998</v>
      </c>
      <c r="F192" s="14">
        <f t="shared" si="105"/>
        <v>49.825849999999996</v>
      </c>
      <c r="G192" s="13">
        <v>7</v>
      </c>
      <c r="H192" s="13">
        <f t="shared" si="106"/>
        <v>71.25857249999999</v>
      </c>
      <c r="I192" s="13">
        <v>0.3</v>
      </c>
      <c r="J192" s="13">
        <f t="shared" si="107"/>
        <v>318.5594225</v>
      </c>
      <c r="K192" s="13">
        <f t="shared" si="108"/>
        <v>31.85594225</v>
      </c>
      <c r="L192" s="21">
        <f t="shared" si="109"/>
        <v>350.42</v>
      </c>
      <c r="M192" s="21">
        <f t="shared" si="110"/>
        <v>63.08</v>
      </c>
      <c r="N192" s="21">
        <f t="shared" si="111"/>
        <v>413.5</v>
      </c>
      <c r="O192" s="8"/>
      <c r="P192" s="8"/>
      <c r="Q192" s="8"/>
      <c r="R192" s="8"/>
      <c r="S192" s="7"/>
      <c r="T192" s="7"/>
      <c r="U192" s="7"/>
      <c r="V192" s="7"/>
      <c r="W192" s="7"/>
      <c r="X192" s="7"/>
      <c r="Y192" s="7"/>
      <c r="Z192" s="7"/>
    </row>
    <row r="193" spans="1:26" ht="25.5" customHeight="1">
      <c r="A193" s="27" t="s">
        <v>380</v>
      </c>
      <c r="B193" s="23" t="s">
        <v>381</v>
      </c>
      <c r="C193" s="13" t="s">
        <v>60</v>
      </c>
      <c r="D193" s="13" t="s">
        <v>60</v>
      </c>
      <c r="E193" s="13" t="s">
        <v>60</v>
      </c>
      <c r="F193" s="14" t="s">
        <v>60</v>
      </c>
      <c r="G193" s="13" t="s">
        <v>60</v>
      </c>
      <c r="H193" s="13" t="s">
        <v>60</v>
      </c>
      <c r="I193" s="13" t="s">
        <v>60</v>
      </c>
      <c r="J193" s="13" t="s">
        <v>60</v>
      </c>
      <c r="K193" s="13" t="s">
        <v>60</v>
      </c>
      <c r="L193" s="21">
        <v>281.61</v>
      </c>
      <c r="M193" s="21">
        <v>50.69</v>
      </c>
      <c r="N193" s="21">
        <v>332.3</v>
      </c>
      <c r="O193" s="8"/>
      <c r="P193" s="8"/>
      <c r="Q193" s="8"/>
      <c r="R193" s="8"/>
      <c r="S193" s="7"/>
      <c r="T193" s="7"/>
      <c r="U193" s="7"/>
      <c r="V193" s="7"/>
      <c r="W193" s="7"/>
      <c r="X193" s="7"/>
      <c r="Y193" s="7"/>
      <c r="Z193" s="7"/>
    </row>
    <row r="194" spans="1:26" ht="36.75" customHeight="1">
      <c r="A194" s="27" t="s">
        <v>382</v>
      </c>
      <c r="B194" s="23" t="s">
        <v>383</v>
      </c>
      <c r="C194" s="13">
        <v>1</v>
      </c>
      <c r="D194" s="13">
        <v>76.07</v>
      </c>
      <c r="E194" s="13">
        <f aca="true" t="shared" si="112" ref="E194:E201">PRODUCT(C194,D194)</f>
        <v>76.07</v>
      </c>
      <c r="F194" s="14">
        <f aca="true" t="shared" si="113" ref="F194:F201">PRODUCT(E194,0.262)</f>
        <v>19.930339999999998</v>
      </c>
      <c r="G194" s="13">
        <v>7</v>
      </c>
      <c r="H194" s="13">
        <f aca="true" t="shared" si="114" ref="H194:H201">PRODUCT(E194,0.3747)</f>
        <v>28.503428999999997</v>
      </c>
      <c r="I194" s="13">
        <v>0.30000000000000004</v>
      </c>
      <c r="J194" s="13">
        <f aca="true" t="shared" si="115" ref="J194:J201">SUM(E194,F194,G194,H194,I194)</f>
        <v>131.803769</v>
      </c>
      <c r="K194" s="13">
        <f aca="true" t="shared" si="116" ref="K194:K201">PRODUCT(J194,0.1)</f>
        <v>13.180376899999999</v>
      </c>
      <c r="L194" s="21">
        <v>144.98</v>
      </c>
      <c r="M194" s="21">
        <v>26.1</v>
      </c>
      <c r="N194" s="21">
        <f aca="true" t="shared" si="117" ref="N194:N201">ROUND((L194+M194),2)</f>
        <v>171.08</v>
      </c>
      <c r="O194" s="8"/>
      <c r="P194" s="8"/>
      <c r="Q194" s="8"/>
      <c r="R194" s="8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>
      <c r="A195" s="27" t="s">
        <v>384</v>
      </c>
      <c r="B195" s="23" t="s">
        <v>385</v>
      </c>
      <c r="C195" s="13">
        <v>1</v>
      </c>
      <c r="D195" s="13">
        <v>76.07</v>
      </c>
      <c r="E195" s="13">
        <f t="shared" si="112"/>
        <v>76.07</v>
      </c>
      <c r="F195" s="14">
        <f t="shared" si="113"/>
        <v>19.930339999999998</v>
      </c>
      <c r="G195" s="13">
        <v>7</v>
      </c>
      <c r="H195" s="13">
        <f t="shared" si="114"/>
        <v>28.503428999999997</v>
      </c>
      <c r="I195" s="13">
        <v>0.30000000000000004</v>
      </c>
      <c r="J195" s="13">
        <f t="shared" si="115"/>
        <v>131.803769</v>
      </c>
      <c r="K195" s="13">
        <f t="shared" si="116"/>
        <v>13.180376899999999</v>
      </c>
      <c r="L195" s="21">
        <f>ROUND(SUM(J195,K195),2)</f>
        <v>144.98</v>
      </c>
      <c r="M195" s="21">
        <f aca="true" t="shared" si="118" ref="M195:M201">ROUND(L195*0.18,2)</f>
        <v>26.1</v>
      </c>
      <c r="N195" s="21">
        <f t="shared" si="117"/>
        <v>171.08</v>
      </c>
      <c r="O195" s="8"/>
      <c r="P195" s="8"/>
      <c r="Q195" s="8"/>
      <c r="R195" s="8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27" t="s">
        <v>386</v>
      </c>
      <c r="B196" s="23" t="s">
        <v>387</v>
      </c>
      <c r="C196" s="13">
        <v>3</v>
      </c>
      <c r="D196" s="13">
        <v>76.07</v>
      </c>
      <c r="E196" s="13">
        <f t="shared" si="112"/>
        <v>228.20999999999998</v>
      </c>
      <c r="F196" s="14">
        <f t="shared" si="113"/>
        <v>59.791019999999996</v>
      </c>
      <c r="G196" s="13">
        <v>7</v>
      </c>
      <c r="H196" s="13">
        <f t="shared" si="114"/>
        <v>85.51028699999999</v>
      </c>
      <c r="I196" s="13">
        <v>0.30000000000000004</v>
      </c>
      <c r="J196" s="13">
        <f t="shared" si="115"/>
        <v>380.811307</v>
      </c>
      <c r="K196" s="13">
        <f t="shared" si="116"/>
        <v>38.0811307</v>
      </c>
      <c r="L196" s="21">
        <v>555.85</v>
      </c>
      <c r="M196" s="21">
        <f t="shared" si="118"/>
        <v>100.05</v>
      </c>
      <c r="N196" s="21">
        <f t="shared" si="117"/>
        <v>655.9</v>
      </c>
      <c r="O196" s="8"/>
      <c r="P196" s="8"/>
      <c r="Q196" s="8"/>
      <c r="R196" s="8"/>
      <c r="S196" s="7"/>
      <c r="T196" s="7"/>
      <c r="U196" s="7"/>
      <c r="V196" s="7"/>
      <c r="W196" s="7"/>
      <c r="X196" s="7"/>
      <c r="Y196" s="7"/>
      <c r="Z196" s="7"/>
    </row>
    <row r="197" spans="1:26" ht="23.25" customHeight="1">
      <c r="A197" s="27" t="s">
        <v>388</v>
      </c>
      <c r="B197" s="23" t="s">
        <v>389</v>
      </c>
      <c r="C197" s="13">
        <v>0.5</v>
      </c>
      <c r="D197" s="13">
        <v>76.07</v>
      </c>
      <c r="E197" s="13">
        <f t="shared" si="112"/>
        <v>38.035</v>
      </c>
      <c r="F197" s="14">
        <f t="shared" si="113"/>
        <v>9.965169999999999</v>
      </c>
      <c r="G197" s="13" t="s">
        <v>60</v>
      </c>
      <c r="H197" s="13">
        <f t="shared" si="114"/>
        <v>14.251714499999999</v>
      </c>
      <c r="I197" s="13">
        <v>15.04</v>
      </c>
      <c r="J197" s="13">
        <f t="shared" si="115"/>
        <v>77.2918845</v>
      </c>
      <c r="K197" s="13">
        <f t="shared" si="116"/>
        <v>7.72918845</v>
      </c>
      <c r="L197" s="21">
        <f>ROUND(SUM(J197,K197),2)</f>
        <v>85.02</v>
      </c>
      <c r="M197" s="21">
        <f t="shared" si="118"/>
        <v>15.3</v>
      </c>
      <c r="N197" s="21">
        <f t="shared" si="117"/>
        <v>100.32</v>
      </c>
      <c r="O197" s="8"/>
      <c r="P197" s="8"/>
      <c r="Q197" s="8"/>
      <c r="R197" s="8"/>
      <c r="S197" s="7"/>
      <c r="T197" s="7"/>
      <c r="U197" s="7"/>
      <c r="V197" s="7"/>
      <c r="W197" s="7"/>
      <c r="X197" s="7"/>
      <c r="Y197" s="7"/>
      <c r="Z197" s="7"/>
    </row>
    <row r="198" spans="1:26" ht="12" customHeight="1">
      <c r="A198" s="27" t="s">
        <v>390</v>
      </c>
      <c r="B198" s="23" t="s">
        <v>391</v>
      </c>
      <c r="C198" s="13">
        <v>1.5</v>
      </c>
      <c r="D198" s="13">
        <v>76.07</v>
      </c>
      <c r="E198" s="13">
        <f t="shared" si="112"/>
        <v>114.10499999999999</v>
      </c>
      <c r="F198" s="14">
        <f t="shared" si="113"/>
        <v>29.895509999999998</v>
      </c>
      <c r="G198" s="13">
        <v>7</v>
      </c>
      <c r="H198" s="13">
        <f t="shared" si="114"/>
        <v>42.755143499999996</v>
      </c>
      <c r="I198" s="13">
        <v>9.3</v>
      </c>
      <c r="J198" s="13">
        <f t="shared" si="115"/>
        <v>203.0556535</v>
      </c>
      <c r="K198" s="13">
        <f t="shared" si="116"/>
        <v>20.305565350000002</v>
      </c>
      <c r="L198" s="21">
        <f>ROUND(SUM(J198,K198),2)</f>
        <v>223.36</v>
      </c>
      <c r="M198" s="21">
        <f t="shared" si="118"/>
        <v>40.2</v>
      </c>
      <c r="N198" s="21">
        <f t="shared" si="117"/>
        <v>263.56</v>
      </c>
      <c r="O198" s="8"/>
      <c r="P198" s="8"/>
      <c r="Q198" s="8"/>
      <c r="R198" s="8"/>
      <c r="S198" s="7"/>
      <c r="T198" s="7"/>
      <c r="U198" s="7"/>
      <c r="V198" s="7"/>
      <c r="W198" s="7"/>
      <c r="X198" s="7"/>
      <c r="Y198" s="7"/>
      <c r="Z198" s="7"/>
    </row>
    <row r="199" spans="1:26" ht="24.75" customHeight="1">
      <c r="A199" s="27" t="s">
        <v>392</v>
      </c>
      <c r="B199" s="23" t="s">
        <v>393</v>
      </c>
      <c r="C199" s="13">
        <v>1</v>
      </c>
      <c r="D199" s="13">
        <v>76.07</v>
      </c>
      <c r="E199" s="13">
        <f t="shared" si="112"/>
        <v>76.07</v>
      </c>
      <c r="F199" s="14">
        <f t="shared" si="113"/>
        <v>19.930339999999998</v>
      </c>
      <c r="G199" s="13" t="s">
        <v>60</v>
      </c>
      <c r="H199" s="13">
        <f t="shared" si="114"/>
        <v>28.503428999999997</v>
      </c>
      <c r="I199" s="13" t="s">
        <v>60</v>
      </c>
      <c r="J199" s="13">
        <f t="shared" si="115"/>
        <v>124.50376899999999</v>
      </c>
      <c r="K199" s="13">
        <f t="shared" si="116"/>
        <v>12.4503769</v>
      </c>
      <c r="L199" s="21">
        <v>136.95</v>
      </c>
      <c r="M199" s="21">
        <f t="shared" si="118"/>
        <v>24.65</v>
      </c>
      <c r="N199" s="21">
        <f t="shared" si="117"/>
        <v>161.6</v>
      </c>
      <c r="O199" s="8"/>
      <c r="P199" s="8"/>
      <c r="Q199" s="8"/>
      <c r="R199" s="8"/>
      <c r="S199" s="7"/>
      <c r="T199" s="7"/>
      <c r="U199" s="7"/>
      <c r="V199" s="7"/>
      <c r="W199" s="7"/>
      <c r="X199" s="7"/>
      <c r="Y199" s="7"/>
      <c r="Z199" s="7"/>
    </row>
    <row r="200" spans="1:26" ht="38.25" customHeight="1">
      <c r="A200" s="55" t="s">
        <v>394</v>
      </c>
      <c r="B200" s="26" t="s">
        <v>395</v>
      </c>
      <c r="C200" s="13">
        <v>1.46</v>
      </c>
      <c r="D200" s="13">
        <v>76.07</v>
      </c>
      <c r="E200" s="13">
        <f t="shared" si="112"/>
        <v>111.06219999999999</v>
      </c>
      <c r="F200" s="14">
        <f t="shared" si="113"/>
        <v>29.0982964</v>
      </c>
      <c r="G200" s="13">
        <v>7</v>
      </c>
      <c r="H200" s="13">
        <f t="shared" si="114"/>
        <v>41.615006339999994</v>
      </c>
      <c r="I200" s="13">
        <v>15.68</v>
      </c>
      <c r="J200" s="13">
        <f t="shared" si="115"/>
        <v>204.45550274</v>
      </c>
      <c r="K200" s="13">
        <f t="shared" si="116"/>
        <v>20.445550274</v>
      </c>
      <c r="L200" s="21">
        <f>ROUND(SUM(J200,K200),2)</f>
        <v>224.9</v>
      </c>
      <c r="M200" s="21">
        <f t="shared" si="118"/>
        <v>40.48</v>
      </c>
      <c r="N200" s="21">
        <f t="shared" si="117"/>
        <v>265.38</v>
      </c>
      <c r="O200" s="8"/>
      <c r="P200" s="8"/>
      <c r="Q200" s="8"/>
      <c r="R200" s="8"/>
      <c r="S200" s="7"/>
      <c r="T200" s="7"/>
      <c r="U200" s="7"/>
      <c r="V200" s="7"/>
      <c r="W200" s="7"/>
      <c r="X200" s="7"/>
      <c r="Y200" s="7"/>
      <c r="Z200" s="7"/>
    </row>
    <row r="201" spans="1:26" ht="36" customHeight="1">
      <c r="A201" s="55" t="s">
        <v>396</v>
      </c>
      <c r="B201" s="26" t="s">
        <v>397</v>
      </c>
      <c r="C201" s="13">
        <v>2.5</v>
      </c>
      <c r="D201" s="13">
        <v>76.07</v>
      </c>
      <c r="E201" s="13">
        <f t="shared" si="112"/>
        <v>190.17499999999998</v>
      </c>
      <c r="F201" s="14">
        <f t="shared" si="113"/>
        <v>49.825849999999996</v>
      </c>
      <c r="G201" s="13">
        <v>32</v>
      </c>
      <c r="H201" s="13">
        <f t="shared" si="114"/>
        <v>71.25857249999999</v>
      </c>
      <c r="I201" s="13">
        <v>15.68</v>
      </c>
      <c r="J201" s="13">
        <f t="shared" si="115"/>
        <v>358.93942250000003</v>
      </c>
      <c r="K201" s="13">
        <f t="shared" si="116"/>
        <v>35.89394225</v>
      </c>
      <c r="L201" s="21">
        <f>ROUND(SUM(J201,K201),2)</f>
        <v>394.83</v>
      </c>
      <c r="M201" s="21">
        <f t="shared" si="118"/>
        <v>71.07</v>
      </c>
      <c r="N201" s="21">
        <f t="shared" si="117"/>
        <v>465.9</v>
      </c>
      <c r="O201" s="8"/>
      <c r="P201" s="8"/>
      <c r="Q201" s="8"/>
      <c r="R201" s="8"/>
      <c r="S201" s="7"/>
      <c r="T201" s="7"/>
      <c r="U201" s="7"/>
      <c r="V201" s="7"/>
      <c r="W201" s="7"/>
      <c r="X201" s="7"/>
      <c r="Y201" s="7"/>
      <c r="Z201" s="7"/>
    </row>
    <row r="202" spans="1:26" ht="25.5" customHeight="1">
      <c r="A202" s="55" t="s">
        <v>398</v>
      </c>
      <c r="B202" s="26" t="s">
        <v>399</v>
      </c>
      <c r="C202" s="13"/>
      <c r="D202" s="13" t="s">
        <v>60</v>
      </c>
      <c r="E202" s="13"/>
      <c r="F202" s="14"/>
      <c r="G202" s="13"/>
      <c r="H202" s="13" t="s">
        <v>60</v>
      </c>
      <c r="I202" s="13"/>
      <c r="J202" s="13"/>
      <c r="K202" s="13"/>
      <c r="L202" s="21"/>
      <c r="M202" s="21"/>
      <c r="N202" s="21"/>
      <c r="O202" s="8"/>
      <c r="P202" s="8"/>
      <c r="Q202" s="8"/>
      <c r="R202" s="8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>
      <c r="A203" s="38" t="s">
        <v>400</v>
      </c>
      <c r="B203" s="26" t="s">
        <v>401</v>
      </c>
      <c r="C203" s="13">
        <v>2</v>
      </c>
      <c r="D203" s="13">
        <v>76.07</v>
      </c>
      <c r="E203" s="13">
        <f aca="true" t="shared" si="119" ref="E203:E214">PRODUCT(C203,D203)</f>
        <v>152.14</v>
      </c>
      <c r="F203" s="14">
        <f aca="true" t="shared" si="120" ref="F203:F214">PRODUCT(E203,0.262)</f>
        <v>39.860679999999995</v>
      </c>
      <c r="G203" s="13">
        <v>39.17</v>
      </c>
      <c r="H203" s="13">
        <f aca="true" t="shared" si="121" ref="H203:H214">PRODUCT(E203,0.3747)</f>
        <v>57.006857999999994</v>
      </c>
      <c r="I203" s="13">
        <v>41.25</v>
      </c>
      <c r="J203" s="13">
        <f aca="true" t="shared" si="122" ref="J203:J214">SUM(E203,F203,G203,H203,I203)</f>
        <v>329.427538</v>
      </c>
      <c r="K203" s="13">
        <f aca="true" t="shared" si="123" ref="K203:K214">PRODUCT(J203,0.1)</f>
        <v>32.942753800000006</v>
      </c>
      <c r="L203" s="21">
        <f aca="true" t="shared" si="124" ref="L203:L214">ROUND(SUM(J203,K203),2)</f>
        <v>362.37</v>
      </c>
      <c r="M203" s="21">
        <f aca="true" t="shared" si="125" ref="M203:M214">ROUND(L203*0.18,2)</f>
        <v>65.23</v>
      </c>
      <c r="N203" s="21">
        <f aca="true" t="shared" si="126" ref="N203:N214">ROUND((L203+M203),2)</f>
        <v>427.6</v>
      </c>
      <c r="O203" s="8"/>
      <c r="P203" s="8"/>
      <c r="Q203" s="8"/>
      <c r="R203" s="8"/>
      <c r="S203" s="7"/>
      <c r="T203" s="7"/>
      <c r="U203" s="7"/>
      <c r="V203" s="7"/>
      <c r="W203" s="7"/>
      <c r="X203" s="7"/>
      <c r="Y203" s="7"/>
      <c r="Z203" s="7"/>
    </row>
    <row r="204" spans="1:26" ht="37.5" customHeight="1">
      <c r="A204" s="38" t="s">
        <v>402</v>
      </c>
      <c r="B204" s="26" t="s">
        <v>403</v>
      </c>
      <c r="C204" s="13">
        <v>2</v>
      </c>
      <c r="D204" s="13">
        <v>76.07</v>
      </c>
      <c r="E204" s="13">
        <f t="shared" si="119"/>
        <v>152.14</v>
      </c>
      <c r="F204" s="14">
        <f t="shared" si="120"/>
        <v>39.860679999999995</v>
      </c>
      <c r="G204" s="13">
        <v>39.17</v>
      </c>
      <c r="H204" s="13">
        <f t="shared" si="121"/>
        <v>57.006857999999994</v>
      </c>
      <c r="I204" s="13">
        <v>41.25</v>
      </c>
      <c r="J204" s="13">
        <f t="shared" si="122"/>
        <v>329.427538</v>
      </c>
      <c r="K204" s="13">
        <f t="shared" si="123"/>
        <v>32.942753800000006</v>
      </c>
      <c r="L204" s="21">
        <f t="shared" si="124"/>
        <v>362.37</v>
      </c>
      <c r="M204" s="21">
        <f t="shared" si="125"/>
        <v>65.23</v>
      </c>
      <c r="N204" s="21">
        <f t="shared" si="126"/>
        <v>427.6</v>
      </c>
      <c r="O204" s="8"/>
      <c r="P204" s="8"/>
      <c r="Q204" s="8"/>
      <c r="R204" s="8"/>
      <c r="S204" s="7"/>
      <c r="T204" s="7"/>
      <c r="U204" s="7"/>
      <c r="V204" s="7"/>
      <c r="W204" s="7"/>
      <c r="X204" s="7"/>
      <c r="Y204" s="7"/>
      <c r="Z204" s="7"/>
    </row>
    <row r="205" spans="1:26" ht="23.25" customHeight="1">
      <c r="A205" s="38" t="s">
        <v>404</v>
      </c>
      <c r="B205" s="26" t="s">
        <v>405</v>
      </c>
      <c r="C205" s="13">
        <v>2</v>
      </c>
      <c r="D205" s="13">
        <v>76.07</v>
      </c>
      <c r="E205" s="13">
        <f t="shared" si="119"/>
        <v>152.14</v>
      </c>
      <c r="F205" s="14">
        <f t="shared" si="120"/>
        <v>39.860679999999995</v>
      </c>
      <c r="G205" s="13">
        <v>39.17</v>
      </c>
      <c r="H205" s="13">
        <f t="shared" si="121"/>
        <v>57.006857999999994</v>
      </c>
      <c r="I205" s="13">
        <v>41.25</v>
      </c>
      <c r="J205" s="13">
        <f t="shared" si="122"/>
        <v>329.427538</v>
      </c>
      <c r="K205" s="13">
        <f t="shared" si="123"/>
        <v>32.942753800000006</v>
      </c>
      <c r="L205" s="21">
        <f t="shared" si="124"/>
        <v>362.37</v>
      </c>
      <c r="M205" s="21">
        <f t="shared" si="125"/>
        <v>65.23</v>
      </c>
      <c r="N205" s="21">
        <f t="shared" si="126"/>
        <v>427.6</v>
      </c>
      <c r="O205" s="8"/>
      <c r="P205" s="8"/>
      <c r="Q205" s="8"/>
      <c r="R205" s="8"/>
      <c r="S205" s="7"/>
      <c r="T205" s="7"/>
      <c r="U205" s="7"/>
      <c r="V205" s="7"/>
      <c r="W205" s="7"/>
      <c r="X205" s="7"/>
      <c r="Y205" s="7"/>
      <c r="Z205" s="7"/>
    </row>
    <row r="206" spans="1:26" ht="24.75" customHeight="1">
      <c r="A206" s="38" t="s">
        <v>406</v>
      </c>
      <c r="B206" s="26" t="s">
        <v>407</v>
      </c>
      <c r="C206" s="13">
        <v>2</v>
      </c>
      <c r="D206" s="13">
        <v>76.07</v>
      </c>
      <c r="E206" s="13">
        <f t="shared" si="119"/>
        <v>152.14</v>
      </c>
      <c r="F206" s="14">
        <f t="shared" si="120"/>
        <v>39.860679999999995</v>
      </c>
      <c r="G206" s="13">
        <v>39.17</v>
      </c>
      <c r="H206" s="13">
        <f t="shared" si="121"/>
        <v>57.006857999999994</v>
      </c>
      <c r="I206" s="13">
        <v>41.25</v>
      </c>
      <c r="J206" s="13">
        <f t="shared" si="122"/>
        <v>329.427538</v>
      </c>
      <c r="K206" s="13">
        <f t="shared" si="123"/>
        <v>32.942753800000006</v>
      </c>
      <c r="L206" s="21">
        <f t="shared" si="124"/>
        <v>362.37</v>
      </c>
      <c r="M206" s="21">
        <f t="shared" si="125"/>
        <v>65.23</v>
      </c>
      <c r="N206" s="21">
        <f t="shared" si="126"/>
        <v>427.6</v>
      </c>
      <c r="O206" s="8"/>
      <c r="P206" s="8"/>
      <c r="Q206" s="8"/>
      <c r="R206" s="8"/>
      <c r="S206" s="7"/>
      <c r="T206" s="7"/>
      <c r="U206" s="7"/>
      <c r="V206" s="7"/>
      <c r="W206" s="7"/>
      <c r="X206" s="7"/>
      <c r="Y206" s="7"/>
      <c r="Z206" s="7"/>
    </row>
    <row r="207" spans="1:26" ht="24" customHeight="1">
      <c r="A207" s="38" t="s">
        <v>408</v>
      </c>
      <c r="B207" s="26" t="s">
        <v>409</v>
      </c>
      <c r="C207" s="13">
        <v>2</v>
      </c>
      <c r="D207" s="13">
        <v>76.07</v>
      </c>
      <c r="E207" s="13">
        <f t="shared" si="119"/>
        <v>152.14</v>
      </c>
      <c r="F207" s="14">
        <f t="shared" si="120"/>
        <v>39.860679999999995</v>
      </c>
      <c r="G207" s="13">
        <v>39.17</v>
      </c>
      <c r="H207" s="13">
        <f t="shared" si="121"/>
        <v>57.006857999999994</v>
      </c>
      <c r="I207" s="13">
        <v>41.25</v>
      </c>
      <c r="J207" s="13">
        <f t="shared" si="122"/>
        <v>329.427538</v>
      </c>
      <c r="K207" s="13">
        <f t="shared" si="123"/>
        <v>32.942753800000006</v>
      </c>
      <c r="L207" s="21">
        <f t="shared" si="124"/>
        <v>362.37</v>
      </c>
      <c r="M207" s="21">
        <f t="shared" si="125"/>
        <v>65.23</v>
      </c>
      <c r="N207" s="21">
        <f t="shared" si="126"/>
        <v>427.6</v>
      </c>
      <c r="O207" s="56"/>
      <c r="P207" s="8"/>
      <c r="Q207" s="8"/>
      <c r="R207" s="8"/>
      <c r="S207" s="7"/>
      <c r="T207" s="7"/>
      <c r="U207" s="7"/>
      <c r="V207" s="7"/>
      <c r="W207" s="7"/>
      <c r="X207" s="7"/>
      <c r="Y207" s="7"/>
      <c r="Z207" s="7"/>
    </row>
    <row r="208" spans="1:26" ht="26.25" customHeight="1">
      <c r="A208" s="38" t="s">
        <v>410</v>
      </c>
      <c r="B208" s="26" t="s">
        <v>411</v>
      </c>
      <c r="C208" s="13">
        <v>2</v>
      </c>
      <c r="D208" s="13">
        <v>76.07</v>
      </c>
      <c r="E208" s="13">
        <f t="shared" si="119"/>
        <v>152.14</v>
      </c>
      <c r="F208" s="14">
        <f t="shared" si="120"/>
        <v>39.860679999999995</v>
      </c>
      <c r="G208" s="13">
        <v>43.335</v>
      </c>
      <c r="H208" s="13">
        <f t="shared" si="121"/>
        <v>57.006857999999994</v>
      </c>
      <c r="I208" s="13">
        <v>41.25</v>
      </c>
      <c r="J208" s="13">
        <f t="shared" si="122"/>
        <v>333.592538</v>
      </c>
      <c r="K208" s="13">
        <f t="shared" si="123"/>
        <v>33.3592538</v>
      </c>
      <c r="L208" s="21">
        <f t="shared" si="124"/>
        <v>366.95</v>
      </c>
      <c r="M208" s="21">
        <f t="shared" si="125"/>
        <v>66.05</v>
      </c>
      <c r="N208" s="21">
        <f t="shared" si="126"/>
        <v>433</v>
      </c>
      <c r="O208" s="56"/>
      <c r="P208" s="8"/>
      <c r="Q208" s="8"/>
      <c r="R208" s="8"/>
      <c r="S208" s="7"/>
      <c r="T208" s="7"/>
      <c r="U208" s="7"/>
      <c r="V208" s="7"/>
      <c r="W208" s="7"/>
      <c r="X208" s="7"/>
      <c r="Y208" s="7"/>
      <c r="Z208" s="7"/>
    </row>
    <row r="209" spans="1:26" ht="35.25" customHeight="1">
      <c r="A209" s="55" t="s">
        <v>412</v>
      </c>
      <c r="B209" s="23" t="s">
        <v>413</v>
      </c>
      <c r="C209" s="13">
        <v>1</v>
      </c>
      <c r="D209" s="13">
        <v>76.07</v>
      </c>
      <c r="E209" s="13">
        <f t="shared" si="119"/>
        <v>76.07</v>
      </c>
      <c r="F209" s="14">
        <f t="shared" si="120"/>
        <v>19.930339999999998</v>
      </c>
      <c r="G209" s="13">
        <v>7</v>
      </c>
      <c r="H209" s="13">
        <f t="shared" si="121"/>
        <v>28.503428999999997</v>
      </c>
      <c r="I209" s="13">
        <v>4.65</v>
      </c>
      <c r="J209" s="13">
        <f t="shared" si="122"/>
        <v>136.15376899999998</v>
      </c>
      <c r="K209" s="13">
        <f t="shared" si="123"/>
        <v>13.6153769</v>
      </c>
      <c r="L209" s="21">
        <f t="shared" si="124"/>
        <v>149.77</v>
      </c>
      <c r="M209" s="21">
        <f t="shared" si="125"/>
        <v>26.96</v>
      </c>
      <c r="N209" s="21">
        <f t="shared" si="126"/>
        <v>176.73</v>
      </c>
      <c r="O209" s="56"/>
      <c r="P209" s="8"/>
      <c r="Q209" s="8"/>
      <c r="R209" s="8"/>
      <c r="S209" s="7"/>
      <c r="T209" s="7"/>
      <c r="U209" s="7"/>
      <c r="V209" s="7"/>
      <c r="W209" s="7"/>
      <c r="X209" s="7"/>
      <c r="Y209" s="7"/>
      <c r="Z209" s="7"/>
    </row>
    <row r="210" spans="1:26" ht="24" customHeight="1">
      <c r="A210" s="55" t="s">
        <v>414</v>
      </c>
      <c r="B210" s="23" t="s">
        <v>415</v>
      </c>
      <c r="C210" s="13">
        <v>1</v>
      </c>
      <c r="D210" s="13">
        <v>76.07</v>
      </c>
      <c r="E210" s="13">
        <f t="shared" si="119"/>
        <v>76.07</v>
      </c>
      <c r="F210" s="14">
        <f t="shared" si="120"/>
        <v>19.930339999999998</v>
      </c>
      <c r="G210" s="13" t="s">
        <v>60</v>
      </c>
      <c r="H210" s="13">
        <f t="shared" si="121"/>
        <v>28.503428999999997</v>
      </c>
      <c r="I210" s="13" t="s">
        <v>60</v>
      </c>
      <c r="J210" s="13">
        <f t="shared" si="122"/>
        <v>124.50376899999999</v>
      </c>
      <c r="K210" s="13">
        <f t="shared" si="123"/>
        <v>12.4503769</v>
      </c>
      <c r="L210" s="21">
        <f t="shared" si="124"/>
        <v>136.95</v>
      </c>
      <c r="M210" s="21">
        <f t="shared" si="125"/>
        <v>24.65</v>
      </c>
      <c r="N210" s="21">
        <f t="shared" si="126"/>
        <v>161.6</v>
      </c>
      <c r="O210" s="56"/>
      <c r="P210" s="8"/>
      <c r="Q210" s="8"/>
      <c r="R210" s="8"/>
      <c r="S210" s="7"/>
      <c r="T210" s="7"/>
      <c r="U210" s="7"/>
      <c r="V210" s="7"/>
      <c r="W210" s="7"/>
      <c r="X210" s="7"/>
      <c r="Y210" s="7"/>
      <c r="Z210" s="7"/>
    </row>
    <row r="211" spans="1:26" ht="13.5" customHeight="1">
      <c r="A211" s="27" t="s">
        <v>416</v>
      </c>
      <c r="B211" s="23" t="s">
        <v>417</v>
      </c>
      <c r="C211" s="13">
        <v>3</v>
      </c>
      <c r="D211" s="13">
        <v>76.07</v>
      </c>
      <c r="E211" s="13">
        <f t="shared" si="119"/>
        <v>228.20999999999998</v>
      </c>
      <c r="F211" s="14">
        <f t="shared" si="120"/>
        <v>59.791019999999996</v>
      </c>
      <c r="G211" s="13">
        <v>7</v>
      </c>
      <c r="H211" s="13">
        <f t="shared" si="121"/>
        <v>85.51028699999999</v>
      </c>
      <c r="I211" s="13">
        <v>0.5</v>
      </c>
      <c r="J211" s="13">
        <f t="shared" si="122"/>
        <v>381.011307</v>
      </c>
      <c r="K211" s="13">
        <f t="shared" si="123"/>
        <v>38.1011307</v>
      </c>
      <c r="L211" s="21">
        <f t="shared" si="124"/>
        <v>419.11</v>
      </c>
      <c r="M211" s="21">
        <f t="shared" si="125"/>
        <v>75.44</v>
      </c>
      <c r="N211" s="21">
        <f t="shared" si="126"/>
        <v>494.55</v>
      </c>
      <c r="O211" s="56"/>
      <c r="P211" s="8"/>
      <c r="Q211" s="8"/>
      <c r="R211" s="8"/>
      <c r="S211" s="7"/>
      <c r="T211" s="7"/>
      <c r="U211" s="7"/>
      <c r="V211" s="7"/>
      <c r="W211" s="7"/>
      <c r="X211" s="7"/>
      <c r="Y211" s="7"/>
      <c r="Z211" s="7"/>
    </row>
    <row r="212" spans="1:26" ht="25.5" customHeight="1">
      <c r="A212" s="27" t="s">
        <v>418</v>
      </c>
      <c r="B212" s="23" t="s">
        <v>419</v>
      </c>
      <c r="C212" s="13">
        <v>2</v>
      </c>
      <c r="D212" s="13">
        <v>76.07</v>
      </c>
      <c r="E212" s="13">
        <f t="shared" si="119"/>
        <v>152.14</v>
      </c>
      <c r="F212" s="14">
        <f t="shared" si="120"/>
        <v>39.860679999999995</v>
      </c>
      <c r="G212" s="13"/>
      <c r="H212" s="13">
        <f t="shared" si="121"/>
        <v>57.006857999999994</v>
      </c>
      <c r="I212" s="13"/>
      <c r="J212" s="13">
        <f t="shared" si="122"/>
        <v>249.00753799999998</v>
      </c>
      <c r="K212" s="13">
        <f t="shared" si="123"/>
        <v>24.9007538</v>
      </c>
      <c r="L212" s="21">
        <f t="shared" si="124"/>
        <v>273.91</v>
      </c>
      <c r="M212" s="21">
        <f t="shared" si="125"/>
        <v>49.3</v>
      </c>
      <c r="N212" s="21">
        <f t="shared" si="126"/>
        <v>323.21</v>
      </c>
      <c r="O212" s="56"/>
      <c r="P212" s="8"/>
      <c r="Q212" s="8"/>
      <c r="R212" s="8"/>
      <c r="S212" s="7"/>
      <c r="T212" s="7"/>
      <c r="U212" s="7"/>
      <c r="V212" s="7"/>
      <c r="W212" s="7"/>
      <c r="X212" s="7"/>
      <c r="Y212" s="7"/>
      <c r="Z212" s="7"/>
    </row>
    <row r="213" spans="1:26" ht="23.25" customHeight="1">
      <c r="A213" s="27" t="s">
        <v>420</v>
      </c>
      <c r="B213" s="23" t="s">
        <v>421</v>
      </c>
      <c r="C213" s="13">
        <v>4</v>
      </c>
      <c r="D213" s="13">
        <v>76.07</v>
      </c>
      <c r="E213" s="13">
        <f t="shared" si="119"/>
        <v>304.28</v>
      </c>
      <c r="F213" s="14">
        <f t="shared" si="120"/>
        <v>79.72135999999999</v>
      </c>
      <c r="G213" s="13">
        <v>7</v>
      </c>
      <c r="H213" s="13">
        <f t="shared" si="121"/>
        <v>114.01371599999999</v>
      </c>
      <c r="I213" s="13" t="s">
        <v>60</v>
      </c>
      <c r="J213" s="13">
        <f t="shared" si="122"/>
        <v>505.01507599999997</v>
      </c>
      <c r="K213" s="13">
        <f t="shared" si="123"/>
        <v>50.5015076</v>
      </c>
      <c r="L213" s="21">
        <f t="shared" si="124"/>
        <v>555.52</v>
      </c>
      <c r="M213" s="21">
        <f t="shared" si="125"/>
        <v>99.99</v>
      </c>
      <c r="N213" s="21">
        <f t="shared" si="126"/>
        <v>655.51</v>
      </c>
      <c r="O213" s="56"/>
      <c r="P213" s="8"/>
      <c r="Q213" s="8"/>
      <c r="R213" s="8"/>
      <c r="S213" s="7"/>
      <c r="T213" s="7"/>
      <c r="U213" s="7"/>
      <c r="V213" s="7"/>
      <c r="W213" s="7"/>
      <c r="X213" s="7"/>
      <c r="Y213" s="7"/>
      <c r="Z213" s="7"/>
    </row>
    <row r="214" spans="1:26" ht="13.5" customHeight="1">
      <c r="A214" s="27" t="s">
        <v>422</v>
      </c>
      <c r="B214" s="23" t="s">
        <v>423</v>
      </c>
      <c r="C214" s="13">
        <v>1</v>
      </c>
      <c r="D214" s="13">
        <v>76.07</v>
      </c>
      <c r="E214" s="13">
        <f t="shared" si="119"/>
        <v>76.07</v>
      </c>
      <c r="F214" s="14">
        <f t="shared" si="120"/>
        <v>19.930339999999998</v>
      </c>
      <c r="G214" s="13" t="s">
        <v>60</v>
      </c>
      <c r="H214" s="13">
        <f t="shared" si="121"/>
        <v>28.503428999999997</v>
      </c>
      <c r="I214" s="13"/>
      <c r="J214" s="13">
        <f t="shared" si="122"/>
        <v>124.50376899999999</v>
      </c>
      <c r="K214" s="13">
        <f t="shared" si="123"/>
        <v>12.4503769</v>
      </c>
      <c r="L214" s="21">
        <f t="shared" si="124"/>
        <v>136.95</v>
      </c>
      <c r="M214" s="21">
        <f t="shared" si="125"/>
        <v>24.65</v>
      </c>
      <c r="N214" s="21">
        <f t="shared" si="126"/>
        <v>161.6</v>
      </c>
      <c r="O214" s="56"/>
      <c r="P214" s="8"/>
      <c r="Q214" s="8"/>
      <c r="R214" s="8"/>
      <c r="S214" s="7"/>
      <c r="T214" s="7"/>
      <c r="U214" s="7"/>
      <c r="V214" s="7"/>
      <c r="W214" s="7"/>
      <c r="X214" s="7"/>
      <c r="Y214" s="7"/>
      <c r="Z214" s="7"/>
    </row>
    <row r="215" spans="1:26" ht="36" customHeight="1">
      <c r="A215" s="27" t="s">
        <v>424</v>
      </c>
      <c r="B215" s="57" t="s">
        <v>425</v>
      </c>
      <c r="C215" s="13" t="s">
        <v>60</v>
      </c>
      <c r="D215" s="13" t="s">
        <v>60</v>
      </c>
      <c r="E215" s="13" t="s">
        <v>60</v>
      </c>
      <c r="F215" s="14" t="s">
        <v>60</v>
      </c>
      <c r="G215" s="13" t="s">
        <v>60</v>
      </c>
      <c r="H215" s="13" t="s">
        <v>60</v>
      </c>
      <c r="I215" s="13" t="s">
        <v>60</v>
      </c>
      <c r="J215" s="13" t="s">
        <v>60</v>
      </c>
      <c r="K215" s="13" t="s">
        <v>60</v>
      </c>
      <c r="L215" s="21" t="s">
        <v>60</v>
      </c>
      <c r="M215" s="21" t="s">
        <v>60</v>
      </c>
      <c r="N215" s="21" t="s">
        <v>60</v>
      </c>
      <c r="O215" s="56"/>
      <c r="P215" s="8"/>
      <c r="Q215" s="8"/>
      <c r="R215" s="8"/>
      <c r="S215" s="7"/>
      <c r="T215" s="7"/>
      <c r="U215" s="7"/>
      <c r="V215" s="7"/>
      <c r="W215" s="7"/>
      <c r="X215" s="7"/>
      <c r="Y215" s="7"/>
      <c r="Z215" s="7"/>
    </row>
    <row r="216" spans="1:26" ht="48.75" customHeight="1">
      <c r="A216" s="18" t="s">
        <v>426</v>
      </c>
      <c r="B216" s="23" t="s">
        <v>427</v>
      </c>
      <c r="C216" s="13">
        <v>80</v>
      </c>
      <c r="D216" s="13">
        <v>76.07</v>
      </c>
      <c r="E216" s="13">
        <f>PRODUCT(C216,D216)</f>
        <v>6085.599999999999</v>
      </c>
      <c r="F216" s="14">
        <f>PRODUCT(E216,0.262)</f>
        <v>1594.4271999999999</v>
      </c>
      <c r="G216" s="13" t="s">
        <v>60</v>
      </c>
      <c r="H216" s="13">
        <f>PRODUCT(E216,0.3747)</f>
        <v>2280.2743199999995</v>
      </c>
      <c r="I216" s="13"/>
      <c r="J216" s="13">
        <f>SUM(E216,F216,G216,H216,I216)</f>
        <v>9960.301519999999</v>
      </c>
      <c r="K216" s="13">
        <f>PRODUCT(J216,0.1)</f>
        <v>996.0301519999999</v>
      </c>
      <c r="L216" s="21">
        <v>5478.17</v>
      </c>
      <c r="M216" s="21">
        <f>ROUND(L216*0.18,2)</f>
        <v>986.07</v>
      </c>
      <c r="N216" s="21">
        <f>ROUND((L216+M216),2)</f>
        <v>6464.24</v>
      </c>
      <c r="O216" s="56"/>
      <c r="P216" s="8"/>
      <c r="Q216" s="8"/>
      <c r="R216" s="8"/>
      <c r="S216" s="7"/>
      <c r="T216" s="7"/>
      <c r="U216" s="7"/>
      <c r="V216" s="7"/>
      <c r="W216" s="7"/>
      <c r="X216" s="7"/>
      <c r="Y216" s="7"/>
      <c r="Z216" s="7"/>
    </row>
    <row r="217" spans="1:26" ht="48" customHeight="1">
      <c r="A217" s="18" t="s">
        <v>428</v>
      </c>
      <c r="B217" s="23" t="s">
        <v>429</v>
      </c>
      <c r="C217" s="13">
        <v>80</v>
      </c>
      <c r="D217" s="13">
        <v>76.07</v>
      </c>
      <c r="E217" s="13">
        <f>PRODUCT(C217,D217)</f>
        <v>6085.599999999999</v>
      </c>
      <c r="F217" s="14">
        <f>PRODUCT(E217,0.262)</f>
        <v>1594.4271999999999</v>
      </c>
      <c r="G217" s="13" t="s">
        <v>60</v>
      </c>
      <c r="H217" s="13">
        <f>PRODUCT(E217,0.3747)</f>
        <v>2280.2743199999995</v>
      </c>
      <c r="I217" s="13"/>
      <c r="J217" s="13">
        <f>SUM(E217,F217,G217,H217,I217)</f>
        <v>9960.301519999999</v>
      </c>
      <c r="K217" s="13">
        <f>PRODUCT(J217,0.1)</f>
        <v>996.0301519999999</v>
      </c>
      <c r="L217" s="21">
        <v>9586.79</v>
      </c>
      <c r="M217" s="21">
        <f>ROUND(L217*0.18,2)</f>
        <v>1725.62</v>
      </c>
      <c r="N217" s="21">
        <f>ROUND((L217+M217),2)</f>
        <v>11312.41</v>
      </c>
      <c r="O217" s="56"/>
      <c r="P217" s="8"/>
      <c r="Q217" s="8"/>
      <c r="R217" s="8"/>
      <c r="S217" s="7"/>
      <c r="T217" s="7"/>
      <c r="U217" s="7"/>
      <c r="V217" s="7"/>
      <c r="W217" s="7"/>
      <c r="X217" s="7"/>
      <c r="Y217" s="7"/>
      <c r="Z217" s="7"/>
    </row>
    <row r="218" spans="1:26" ht="26.25" customHeight="1">
      <c r="A218" s="18" t="s">
        <v>430</v>
      </c>
      <c r="B218" s="23" t="s">
        <v>431</v>
      </c>
      <c r="C218" s="13">
        <v>2</v>
      </c>
      <c r="D218" s="13">
        <v>76.07</v>
      </c>
      <c r="E218" s="13">
        <f>PRODUCT(C218,D218)</f>
        <v>152.14</v>
      </c>
      <c r="F218" s="14">
        <f>PRODUCT(E218,0.262)</f>
        <v>39.860679999999995</v>
      </c>
      <c r="G218" s="13" t="s">
        <v>60</v>
      </c>
      <c r="H218" s="13">
        <f>PRODUCT(E218,0.3747)</f>
        <v>57.006857999999994</v>
      </c>
      <c r="I218" s="13"/>
      <c r="J218" s="13">
        <f>SUM(E218,F218,G218,H218,I218)</f>
        <v>249.00753799999998</v>
      </c>
      <c r="K218" s="13">
        <f>PRODUCT(J218,0.1)</f>
        <v>24.9007538</v>
      </c>
      <c r="L218" s="21">
        <v>1369.54</v>
      </c>
      <c r="M218" s="21">
        <f>ROUND(L218*0.18,2)</f>
        <v>246.52</v>
      </c>
      <c r="N218" s="21">
        <f>ROUND((L218+M218),2)</f>
        <v>1616.06</v>
      </c>
      <c r="O218" s="56"/>
      <c r="P218" s="8"/>
      <c r="Q218" s="8"/>
      <c r="R218" s="8"/>
      <c r="S218" s="7"/>
      <c r="T218" s="7"/>
      <c r="U218" s="7"/>
      <c r="V218" s="7"/>
      <c r="W218" s="7"/>
      <c r="X218" s="7"/>
      <c r="Y218" s="7"/>
      <c r="Z218" s="7"/>
    </row>
    <row r="219" spans="1:26" ht="25.5">
      <c r="A219" s="18" t="s">
        <v>432</v>
      </c>
      <c r="B219" s="23" t="s">
        <v>433</v>
      </c>
      <c r="C219" s="13" t="s">
        <v>60</v>
      </c>
      <c r="D219" s="13" t="s">
        <v>60</v>
      </c>
      <c r="E219" s="13" t="s">
        <v>60</v>
      </c>
      <c r="F219" s="14" t="s">
        <v>60</v>
      </c>
      <c r="G219" s="13" t="s">
        <v>60</v>
      </c>
      <c r="H219" s="13" t="s">
        <v>60</v>
      </c>
      <c r="I219" s="13" t="s">
        <v>60</v>
      </c>
      <c r="J219" s="13" t="s">
        <v>60</v>
      </c>
      <c r="K219" s="13" t="s">
        <v>60</v>
      </c>
      <c r="L219" s="21" t="s">
        <v>60</v>
      </c>
      <c r="M219" s="21" t="s">
        <v>60</v>
      </c>
      <c r="N219" s="21" t="s">
        <v>60</v>
      </c>
      <c r="O219" s="56"/>
      <c r="P219" s="8"/>
      <c r="Q219" s="8"/>
      <c r="R219" s="8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18" t="s">
        <v>434</v>
      </c>
      <c r="B220" s="30" t="s">
        <v>435</v>
      </c>
      <c r="C220" s="13">
        <v>3.5</v>
      </c>
      <c r="D220" s="13">
        <v>76.07</v>
      </c>
      <c r="E220" s="13">
        <f>PRODUCT(C220,D220)</f>
        <v>266.245</v>
      </c>
      <c r="F220" s="14">
        <f>PRODUCT(E220,0.262)</f>
        <v>69.75619</v>
      </c>
      <c r="G220" s="13" t="s">
        <v>60</v>
      </c>
      <c r="H220" s="13">
        <f>PRODUCT(E220,0.3747)</f>
        <v>99.7620015</v>
      </c>
      <c r="I220" s="13"/>
      <c r="J220" s="13">
        <f>SUM(E220,F220,G220,H220,I220)</f>
        <v>435.7631915</v>
      </c>
      <c r="K220" s="13">
        <f>PRODUCT(J220,0.1)</f>
        <v>43.57631915</v>
      </c>
      <c r="L220" s="21">
        <v>2876.04</v>
      </c>
      <c r="M220" s="21">
        <f>ROUND(L220*0.18,2)</f>
        <v>517.69</v>
      </c>
      <c r="N220" s="21">
        <f>ROUND((L220+M220),2)</f>
        <v>3393.73</v>
      </c>
      <c r="O220" s="56"/>
      <c r="P220" s="8"/>
      <c r="Q220" s="8"/>
      <c r="R220" s="8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18" t="s">
        <v>436</v>
      </c>
      <c r="B221" s="30" t="s">
        <v>437</v>
      </c>
      <c r="C221" s="13">
        <v>1</v>
      </c>
      <c r="D221" s="13">
        <v>76.07</v>
      </c>
      <c r="E221" s="13">
        <f>PRODUCT(C221,D221)</f>
        <v>76.07</v>
      </c>
      <c r="F221" s="14">
        <f>PRODUCT(E221,0.262)</f>
        <v>19.930339999999998</v>
      </c>
      <c r="G221" s="13" t="s">
        <v>60</v>
      </c>
      <c r="H221" s="13">
        <f>PRODUCT(E221,0.3747)</f>
        <v>28.503428999999997</v>
      </c>
      <c r="I221" s="13"/>
      <c r="J221" s="13">
        <f>SUM(E221,F221,G221,H221,I221)</f>
        <v>124.50376899999999</v>
      </c>
      <c r="K221" s="13">
        <f>PRODUCT(J221,0.1)</f>
        <v>12.4503769</v>
      </c>
      <c r="L221" s="21">
        <v>684.77</v>
      </c>
      <c r="M221" s="21">
        <f>ROUND(L221*0.18,2)</f>
        <v>123.26</v>
      </c>
      <c r="N221" s="21">
        <f>ROUND((L221+M221),2)</f>
        <v>808.03</v>
      </c>
      <c r="O221" s="56"/>
      <c r="P221" s="8"/>
      <c r="Q221" s="8"/>
      <c r="R221" s="8"/>
      <c r="S221" s="7"/>
      <c r="T221" s="7"/>
      <c r="U221" s="7"/>
      <c r="V221" s="7"/>
      <c r="W221" s="7"/>
      <c r="X221" s="7"/>
      <c r="Y221" s="7"/>
      <c r="Z221" s="7"/>
    </row>
    <row r="222" spans="1:26" ht="23.25" customHeight="1">
      <c r="A222" s="18" t="s">
        <v>438</v>
      </c>
      <c r="B222" s="23" t="s">
        <v>439</v>
      </c>
      <c r="C222" s="13" t="s">
        <v>60</v>
      </c>
      <c r="D222" s="13" t="s">
        <v>60</v>
      </c>
      <c r="E222" s="13" t="s">
        <v>60</v>
      </c>
      <c r="F222" s="14" t="s">
        <v>60</v>
      </c>
      <c r="G222" s="13" t="s">
        <v>60</v>
      </c>
      <c r="H222" s="13" t="s">
        <v>60</v>
      </c>
      <c r="I222" s="13" t="s">
        <v>60</v>
      </c>
      <c r="J222" s="13" t="s">
        <v>60</v>
      </c>
      <c r="K222" s="13" t="s">
        <v>60</v>
      </c>
      <c r="L222" s="21" t="s">
        <v>60</v>
      </c>
      <c r="M222" s="21" t="s">
        <v>60</v>
      </c>
      <c r="N222" s="21" t="s">
        <v>60</v>
      </c>
      <c r="O222" s="56"/>
      <c r="P222" s="8"/>
      <c r="Q222" s="8"/>
      <c r="R222" s="8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18" t="s">
        <v>440</v>
      </c>
      <c r="B223" s="25" t="s">
        <v>441</v>
      </c>
      <c r="C223" s="13">
        <v>3.5</v>
      </c>
      <c r="D223" s="13">
        <v>76.07</v>
      </c>
      <c r="E223" s="13">
        <f aca="true" t="shared" si="127" ref="E223:E253">PRODUCT(C223,D223)</f>
        <v>266.245</v>
      </c>
      <c r="F223" s="14">
        <f aca="true" t="shared" si="128" ref="F223:F253">PRODUCT(E223,0.262)</f>
        <v>69.75619</v>
      </c>
      <c r="G223" s="13"/>
      <c r="H223" s="13">
        <f aca="true" t="shared" si="129" ref="H223:H253">PRODUCT(E223,0.3747)</f>
        <v>99.7620015</v>
      </c>
      <c r="I223" s="13" t="s">
        <v>60</v>
      </c>
      <c r="J223" s="13">
        <f aca="true" t="shared" si="130" ref="J223:J253">SUM(E223,F223,G223,H223,I223)</f>
        <v>435.7631915</v>
      </c>
      <c r="K223" s="13">
        <f aca="true" t="shared" si="131" ref="K223:K253">PRODUCT(J223,0.1)</f>
        <v>43.57631915</v>
      </c>
      <c r="L223" s="21">
        <v>4108.62</v>
      </c>
      <c r="M223" s="21">
        <f aca="true" t="shared" si="132" ref="M223:M253">ROUND(L223*0.18,2)</f>
        <v>739.55</v>
      </c>
      <c r="N223" s="21">
        <f aca="true" t="shared" si="133" ref="N223:N253">ROUND((L223+M223),2)</f>
        <v>4848.17</v>
      </c>
      <c r="O223" s="56"/>
      <c r="P223" s="8"/>
      <c r="Q223" s="8"/>
      <c r="R223" s="8"/>
      <c r="S223" s="7"/>
      <c r="T223" s="7"/>
      <c r="U223" s="7"/>
      <c r="V223" s="7"/>
      <c r="W223" s="7"/>
      <c r="X223" s="7"/>
      <c r="Y223" s="7"/>
      <c r="Z223" s="7"/>
    </row>
    <row r="224" spans="1:26" ht="25.5">
      <c r="A224" s="18" t="s">
        <v>442</v>
      </c>
      <c r="B224" s="25" t="s">
        <v>443</v>
      </c>
      <c r="C224" s="13">
        <v>4</v>
      </c>
      <c r="D224" s="13">
        <v>76.07</v>
      </c>
      <c r="E224" s="13">
        <f t="shared" si="127"/>
        <v>304.28</v>
      </c>
      <c r="F224" s="14">
        <f t="shared" si="128"/>
        <v>79.72135999999999</v>
      </c>
      <c r="G224" s="13">
        <v>7</v>
      </c>
      <c r="H224" s="13">
        <f t="shared" si="129"/>
        <v>114.01371599999999</v>
      </c>
      <c r="I224" s="13" t="s">
        <v>60</v>
      </c>
      <c r="J224" s="13">
        <f t="shared" si="130"/>
        <v>505.01507599999997</v>
      </c>
      <c r="K224" s="13">
        <f t="shared" si="131"/>
        <v>50.5015076</v>
      </c>
      <c r="L224" s="21">
        <v>4116.32</v>
      </c>
      <c r="M224" s="21">
        <f t="shared" si="132"/>
        <v>740.94</v>
      </c>
      <c r="N224" s="21">
        <f t="shared" si="133"/>
        <v>4857.26</v>
      </c>
      <c r="O224" s="56"/>
      <c r="P224" s="8"/>
      <c r="Q224" s="8"/>
      <c r="R224" s="8"/>
      <c r="S224" s="7"/>
      <c r="T224" s="7"/>
      <c r="U224" s="7"/>
      <c r="V224" s="7"/>
      <c r="W224" s="7"/>
      <c r="X224" s="7"/>
      <c r="Y224" s="7"/>
      <c r="Z224" s="7"/>
    </row>
    <row r="225" spans="1:26" ht="24.75" customHeight="1">
      <c r="A225" s="18" t="s">
        <v>444</v>
      </c>
      <c r="B225" s="30" t="s">
        <v>445</v>
      </c>
      <c r="C225" s="15">
        <v>1</v>
      </c>
      <c r="D225" s="13">
        <v>76.07</v>
      </c>
      <c r="E225" s="13">
        <f t="shared" si="127"/>
        <v>76.07</v>
      </c>
      <c r="F225" s="14">
        <f t="shared" si="128"/>
        <v>19.930339999999998</v>
      </c>
      <c r="G225" s="15"/>
      <c r="H225" s="13">
        <f t="shared" si="129"/>
        <v>28.503428999999997</v>
      </c>
      <c r="I225" s="15"/>
      <c r="J225" s="13">
        <f t="shared" si="130"/>
        <v>124.50376899999999</v>
      </c>
      <c r="K225" s="13">
        <f t="shared" si="131"/>
        <v>12.4503769</v>
      </c>
      <c r="L225" s="21">
        <v>2054.31</v>
      </c>
      <c r="M225" s="21">
        <f t="shared" si="132"/>
        <v>369.78</v>
      </c>
      <c r="N225" s="21">
        <f t="shared" si="133"/>
        <v>2424.09</v>
      </c>
      <c r="O225" s="56"/>
      <c r="P225" s="8"/>
      <c r="Q225" s="8"/>
      <c r="R225" s="8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18" t="s">
        <v>446</v>
      </c>
      <c r="B226" s="32" t="s">
        <v>447</v>
      </c>
      <c r="C226" s="13">
        <v>8</v>
      </c>
      <c r="D226" s="13">
        <v>76.07</v>
      </c>
      <c r="E226" s="13">
        <f t="shared" si="127"/>
        <v>608.56</v>
      </c>
      <c r="F226" s="14">
        <f t="shared" si="128"/>
        <v>159.44271999999998</v>
      </c>
      <c r="G226" s="13">
        <v>7</v>
      </c>
      <c r="H226" s="13">
        <f t="shared" si="129"/>
        <v>228.02743199999998</v>
      </c>
      <c r="I226" s="13"/>
      <c r="J226" s="13">
        <f t="shared" si="130"/>
        <v>1003.0301519999999</v>
      </c>
      <c r="K226" s="13">
        <f t="shared" si="131"/>
        <v>100.3030152</v>
      </c>
      <c r="L226" s="21">
        <f aca="true" t="shared" si="134" ref="L226:L251">ROUND(SUM(J226,K226),2)</f>
        <v>1103.33</v>
      </c>
      <c r="M226" s="21">
        <f t="shared" si="132"/>
        <v>198.6</v>
      </c>
      <c r="N226" s="21">
        <f t="shared" si="133"/>
        <v>1301.93</v>
      </c>
      <c r="O226" s="56"/>
      <c r="P226" s="8"/>
      <c r="Q226" s="8"/>
      <c r="R226" s="8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18" t="s">
        <v>448</v>
      </c>
      <c r="B227" s="32" t="s">
        <v>449</v>
      </c>
      <c r="C227" s="13">
        <v>10</v>
      </c>
      <c r="D227" s="13">
        <v>76.07</v>
      </c>
      <c r="E227" s="13">
        <f t="shared" si="127"/>
        <v>760.6999999999999</v>
      </c>
      <c r="F227" s="14">
        <f t="shared" si="128"/>
        <v>199.30339999999998</v>
      </c>
      <c r="G227" s="13">
        <v>7</v>
      </c>
      <c r="H227" s="13">
        <f t="shared" si="129"/>
        <v>285.03428999999994</v>
      </c>
      <c r="I227" s="13"/>
      <c r="J227" s="13">
        <f t="shared" si="130"/>
        <v>1252.0376899999999</v>
      </c>
      <c r="K227" s="13">
        <f t="shared" si="131"/>
        <v>125.203769</v>
      </c>
      <c r="L227" s="21">
        <f t="shared" si="134"/>
        <v>1377.24</v>
      </c>
      <c r="M227" s="21">
        <f t="shared" si="132"/>
        <v>247.9</v>
      </c>
      <c r="N227" s="21">
        <f t="shared" si="133"/>
        <v>1625.14</v>
      </c>
      <c r="O227" s="56"/>
      <c r="P227" s="8"/>
      <c r="Q227" s="8"/>
      <c r="R227" s="8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18" t="s">
        <v>450</v>
      </c>
      <c r="B228" s="32" t="s">
        <v>451</v>
      </c>
      <c r="C228" s="13">
        <v>15</v>
      </c>
      <c r="D228" s="13">
        <v>76.07</v>
      </c>
      <c r="E228" s="13">
        <f t="shared" si="127"/>
        <v>1141.05</v>
      </c>
      <c r="F228" s="14">
        <f t="shared" si="128"/>
        <v>298.9551</v>
      </c>
      <c r="G228" s="13">
        <v>7</v>
      </c>
      <c r="H228" s="13">
        <f t="shared" si="129"/>
        <v>427.55143499999997</v>
      </c>
      <c r="I228" s="13"/>
      <c r="J228" s="13">
        <f t="shared" si="130"/>
        <v>1874.5565349999997</v>
      </c>
      <c r="K228" s="13">
        <f t="shared" si="131"/>
        <v>187.45565349999998</v>
      </c>
      <c r="L228" s="21">
        <f t="shared" si="134"/>
        <v>2062.01</v>
      </c>
      <c r="M228" s="21">
        <f t="shared" si="132"/>
        <v>371.16</v>
      </c>
      <c r="N228" s="21">
        <f t="shared" si="133"/>
        <v>2433.17</v>
      </c>
      <c r="O228" s="56"/>
      <c r="P228" s="8"/>
      <c r="Q228" s="8"/>
      <c r="R228" s="8"/>
      <c r="S228" s="7"/>
      <c r="T228" s="7"/>
      <c r="U228" s="7"/>
      <c r="V228" s="7"/>
      <c r="W228" s="7"/>
      <c r="X228" s="7"/>
      <c r="Y228" s="7"/>
      <c r="Z228" s="7"/>
    </row>
    <row r="229" spans="1:26" ht="25.5">
      <c r="A229" s="18" t="s">
        <v>452</v>
      </c>
      <c r="B229" s="32" t="s">
        <v>453</v>
      </c>
      <c r="C229" s="13">
        <v>7.5</v>
      </c>
      <c r="D229" s="13">
        <v>76.07</v>
      </c>
      <c r="E229" s="13">
        <f t="shared" si="127"/>
        <v>570.525</v>
      </c>
      <c r="F229" s="14">
        <f t="shared" si="128"/>
        <v>149.47755</v>
      </c>
      <c r="G229" s="13">
        <v>7</v>
      </c>
      <c r="H229" s="13">
        <f t="shared" si="129"/>
        <v>213.77571749999998</v>
      </c>
      <c r="I229" s="13" t="s">
        <v>60</v>
      </c>
      <c r="J229" s="13">
        <f t="shared" si="130"/>
        <v>940.7782674999999</v>
      </c>
      <c r="K229" s="13">
        <f t="shared" si="131"/>
        <v>94.07782674999999</v>
      </c>
      <c r="L229" s="21">
        <f t="shared" si="134"/>
        <v>1034.86</v>
      </c>
      <c r="M229" s="21">
        <f t="shared" si="132"/>
        <v>186.27</v>
      </c>
      <c r="N229" s="21">
        <f t="shared" si="133"/>
        <v>1221.13</v>
      </c>
      <c r="O229" s="56"/>
      <c r="P229" s="8"/>
      <c r="Q229" s="8"/>
      <c r="R229" s="8"/>
      <c r="S229" s="7"/>
      <c r="T229" s="7"/>
      <c r="U229" s="7"/>
      <c r="V229" s="7"/>
      <c r="W229" s="7"/>
      <c r="X229" s="7"/>
      <c r="Y229" s="7"/>
      <c r="Z229" s="7"/>
    </row>
    <row r="230" spans="1:26" ht="25.5">
      <c r="A230" s="18" t="s">
        <v>454</v>
      </c>
      <c r="B230" s="32" t="s">
        <v>455</v>
      </c>
      <c r="C230" s="13">
        <v>10</v>
      </c>
      <c r="D230" s="13">
        <v>76.07</v>
      </c>
      <c r="E230" s="13">
        <f t="shared" si="127"/>
        <v>760.6999999999999</v>
      </c>
      <c r="F230" s="14">
        <f t="shared" si="128"/>
        <v>199.30339999999998</v>
      </c>
      <c r="G230" s="13">
        <v>7</v>
      </c>
      <c r="H230" s="13">
        <f t="shared" si="129"/>
        <v>285.03428999999994</v>
      </c>
      <c r="I230" s="13"/>
      <c r="J230" s="13">
        <f t="shared" si="130"/>
        <v>1252.0376899999999</v>
      </c>
      <c r="K230" s="13">
        <f t="shared" si="131"/>
        <v>125.203769</v>
      </c>
      <c r="L230" s="21">
        <f t="shared" si="134"/>
        <v>1377.24</v>
      </c>
      <c r="M230" s="21">
        <f t="shared" si="132"/>
        <v>247.9</v>
      </c>
      <c r="N230" s="21">
        <f t="shared" si="133"/>
        <v>1625.14</v>
      </c>
      <c r="O230" s="56"/>
      <c r="P230" s="8"/>
      <c r="Q230" s="8"/>
      <c r="R230" s="8"/>
      <c r="S230" s="7"/>
      <c r="T230" s="7"/>
      <c r="U230" s="7"/>
      <c r="V230" s="7"/>
      <c r="W230" s="7"/>
      <c r="X230" s="7"/>
      <c r="Y230" s="7"/>
      <c r="Z230" s="7"/>
    </row>
    <row r="231" spans="1:26" ht="25.5">
      <c r="A231" s="18" t="s">
        <v>456</v>
      </c>
      <c r="B231" s="32" t="s">
        <v>457</v>
      </c>
      <c r="C231" s="13">
        <v>7.5</v>
      </c>
      <c r="D231" s="13">
        <v>76.07</v>
      </c>
      <c r="E231" s="13">
        <f t="shared" si="127"/>
        <v>570.525</v>
      </c>
      <c r="F231" s="14">
        <f t="shared" si="128"/>
        <v>149.47755</v>
      </c>
      <c r="G231" s="13">
        <v>7</v>
      </c>
      <c r="H231" s="13">
        <f t="shared" si="129"/>
        <v>213.77571749999998</v>
      </c>
      <c r="I231" s="13" t="s">
        <v>60</v>
      </c>
      <c r="J231" s="13">
        <f t="shared" si="130"/>
        <v>940.7782674999999</v>
      </c>
      <c r="K231" s="13">
        <f t="shared" si="131"/>
        <v>94.07782674999999</v>
      </c>
      <c r="L231" s="21">
        <f t="shared" si="134"/>
        <v>1034.86</v>
      </c>
      <c r="M231" s="21">
        <f t="shared" si="132"/>
        <v>186.27</v>
      </c>
      <c r="N231" s="21">
        <f t="shared" si="133"/>
        <v>1221.13</v>
      </c>
      <c r="O231" s="56"/>
      <c r="P231" s="8"/>
      <c r="Q231" s="8"/>
      <c r="R231" s="8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18" t="s">
        <v>458</v>
      </c>
      <c r="B232" s="32" t="s">
        <v>459</v>
      </c>
      <c r="C232" s="13">
        <v>6.5</v>
      </c>
      <c r="D232" s="13">
        <v>76.07</v>
      </c>
      <c r="E232" s="13">
        <f t="shared" si="127"/>
        <v>494.4549999999999</v>
      </c>
      <c r="F232" s="14">
        <f t="shared" si="128"/>
        <v>129.54720999999998</v>
      </c>
      <c r="G232" s="13">
        <v>7</v>
      </c>
      <c r="H232" s="13">
        <f t="shared" si="129"/>
        <v>185.27228849999997</v>
      </c>
      <c r="I232" s="13" t="s">
        <v>60</v>
      </c>
      <c r="J232" s="13">
        <f t="shared" si="130"/>
        <v>816.2744984999998</v>
      </c>
      <c r="K232" s="13">
        <f t="shared" si="131"/>
        <v>81.62744984999999</v>
      </c>
      <c r="L232" s="21">
        <f t="shared" si="134"/>
        <v>897.9</v>
      </c>
      <c r="M232" s="21">
        <f t="shared" si="132"/>
        <v>161.62</v>
      </c>
      <c r="N232" s="21">
        <f t="shared" si="133"/>
        <v>1059.52</v>
      </c>
      <c r="O232" s="56"/>
      <c r="P232" s="8"/>
      <c r="Q232" s="8"/>
      <c r="R232" s="8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18" t="s">
        <v>460</v>
      </c>
      <c r="B233" s="32" t="s">
        <v>461</v>
      </c>
      <c r="C233" s="13">
        <v>10</v>
      </c>
      <c r="D233" s="13">
        <v>76.07</v>
      </c>
      <c r="E233" s="13">
        <f t="shared" si="127"/>
        <v>760.6999999999999</v>
      </c>
      <c r="F233" s="14">
        <f t="shared" si="128"/>
        <v>199.30339999999998</v>
      </c>
      <c r="G233" s="13">
        <v>7</v>
      </c>
      <c r="H233" s="13">
        <f t="shared" si="129"/>
        <v>285.03428999999994</v>
      </c>
      <c r="I233" s="13" t="s">
        <v>60</v>
      </c>
      <c r="J233" s="13">
        <f t="shared" si="130"/>
        <v>1252.0376899999999</v>
      </c>
      <c r="K233" s="13">
        <f t="shared" si="131"/>
        <v>125.203769</v>
      </c>
      <c r="L233" s="21">
        <f t="shared" si="134"/>
        <v>1377.24</v>
      </c>
      <c r="M233" s="21">
        <f t="shared" si="132"/>
        <v>247.9</v>
      </c>
      <c r="N233" s="21">
        <f t="shared" si="133"/>
        <v>1625.14</v>
      </c>
      <c r="O233" s="56"/>
      <c r="P233" s="8"/>
      <c r="Q233" s="8"/>
      <c r="R233" s="8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18" t="s">
        <v>462</v>
      </c>
      <c r="B234" s="32" t="s">
        <v>463</v>
      </c>
      <c r="C234" s="13">
        <v>6.5</v>
      </c>
      <c r="D234" s="13">
        <v>76.07</v>
      </c>
      <c r="E234" s="13">
        <f t="shared" si="127"/>
        <v>494.4549999999999</v>
      </c>
      <c r="F234" s="14">
        <f t="shared" si="128"/>
        <v>129.54720999999998</v>
      </c>
      <c r="G234" s="13">
        <v>7</v>
      </c>
      <c r="H234" s="13">
        <f t="shared" si="129"/>
        <v>185.27228849999997</v>
      </c>
      <c r="I234" s="13" t="s">
        <v>60</v>
      </c>
      <c r="J234" s="13">
        <f t="shared" si="130"/>
        <v>816.2744984999998</v>
      </c>
      <c r="K234" s="13">
        <f t="shared" si="131"/>
        <v>81.62744984999999</v>
      </c>
      <c r="L234" s="21">
        <f t="shared" si="134"/>
        <v>897.9</v>
      </c>
      <c r="M234" s="21">
        <f t="shared" si="132"/>
        <v>161.62</v>
      </c>
      <c r="N234" s="21">
        <f t="shared" si="133"/>
        <v>1059.52</v>
      </c>
      <c r="O234" s="56"/>
      <c r="P234" s="8"/>
      <c r="Q234" s="8"/>
      <c r="R234" s="8"/>
      <c r="S234" s="7"/>
      <c r="T234" s="7"/>
      <c r="U234" s="7"/>
      <c r="V234" s="7"/>
      <c r="W234" s="7"/>
      <c r="X234" s="7"/>
      <c r="Y234" s="7"/>
      <c r="Z234" s="7"/>
    </row>
    <row r="235" spans="1:26" ht="25.5">
      <c r="A235" s="18" t="s">
        <v>464</v>
      </c>
      <c r="B235" s="32" t="s">
        <v>465</v>
      </c>
      <c r="C235" s="13">
        <v>12.5</v>
      </c>
      <c r="D235" s="13">
        <v>76.07</v>
      </c>
      <c r="E235" s="13">
        <f t="shared" si="127"/>
        <v>950.8749999999999</v>
      </c>
      <c r="F235" s="14">
        <f t="shared" si="128"/>
        <v>249.12924999999998</v>
      </c>
      <c r="G235" s="13">
        <v>7</v>
      </c>
      <c r="H235" s="13">
        <f t="shared" si="129"/>
        <v>356.29286249999996</v>
      </c>
      <c r="I235" s="13" t="s">
        <v>60</v>
      </c>
      <c r="J235" s="13">
        <f t="shared" si="130"/>
        <v>1563.2971125</v>
      </c>
      <c r="K235" s="13">
        <f t="shared" si="131"/>
        <v>156.32971125</v>
      </c>
      <c r="L235" s="21">
        <f t="shared" si="134"/>
        <v>1719.63</v>
      </c>
      <c r="M235" s="21">
        <f t="shared" si="132"/>
        <v>309.53</v>
      </c>
      <c r="N235" s="21">
        <f t="shared" si="133"/>
        <v>2029.16</v>
      </c>
      <c r="O235" s="56"/>
      <c r="P235" s="8"/>
      <c r="Q235" s="8"/>
      <c r="R235" s="8"/>
      <c r="S235" s="7"/>
      <c r="T235" s="7"/>
      <c r="U235" s="7"/>
      <c r="V235" s="7"/>
      <c r="W235" s="7"/>
      <c r="X235" s="7"/>
      <c r="Y235" s="7"/>
      <c r="Z235" s="7"/>
    </row>
    <row r="236" spans="1:26" ht="12" customHeight="1">
      <c r="A236" s="18" t="s">
        <v>466</v>
      </c>
      <c r="B236" s="32" t="s">
        <v>467</v>
      </c>
      <c r="C236" s="13">
        <v>5.75</v>
      </c>
      <c r="D236" s="13">
        <v>76.07</v>
      </c>
      <c r="E236" s="13">
        <f t="shared" si="127"/>
        <v>437.4025</v>
      </c>
      <c r="F236" s="14">
        <f t="shared" si="128"/>
        <v>114.59945499999999</v>
      </c>
      <c r="G236" s="13">
        <v>7</v>
      </c>
      <c r="H236" s="13">
        <f t="shared" si="129"/>
        <v>163.89471675</v>
      </c>
      <c r="I236" s="13" t="s">
        <v>60</v>
      </c>
      <c r="J236" s="13">
        <f t="shared" si="130"/>
        <v>722.89667175</v>
      </c>
      <c r="K236" s="13">
        <f t="shared" si="131"/>
        <v>72.289667175</v>
      </c>
      <c r="L236" s="21">
        <f t="shared" si="134"/>
        <v>795.19</v>
      </c>
      <c r="M236" s="21">
        <f t="shared" si="132"/>
        <v>143.13</v>
      </c>
      <c r="N236" s="21">
        <f t="shared" si="133"/>
        <v>938.32</v>
      </c>
      <c r="O236" s="56"/>
      <c r="P236" s="8"/>
      <c r="Q236" s="8"/>
      <c r="R236" s="8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18" t="s">
        <v>468</v>
      </c>
      <c r="B237" s="32" t="s">
        <v>469</v>
      </c>
      <c r="C237" s="13">
        <v>5.75</v>
      </c>
      <c r="D237" s="13">
        <v>76.07</v>
      </c>
      <c r="E237" s="13">
        <f t="shared" si="127"/>
        <v>437.4025</v>
      </c>
      <c r="F237" s="14">
        <f t="shared" si="128"/>
        <v>114.59945499999999</v>
      </c>
      <c r="G237" s="13">
        <v>7</v>
      </c>
      <c r="H237" s="13">
        <f t="shared" si="129"/>
        <v>163.89471675</v>
      </c>
      <c r="I237" s="13" t="s">
        <v>60</v>
      </c>
      <c r="J237" s="13">
        <f t="shared" si="130"/>
        <v>722.89667175</v>
      </c>
      <c r="K237" s="13">
        <f t="shared" si="131"/>
        <v>72.289667175</v>
      </c>
      <c r="L237" s="21">
        <f t="shared" si="134"/>
        <v>795.19</v>
      </c>
      <c r="M237" s="21">
        <f t="shared" si="132"/>
        <v>143.13</v>
      </c>
      <c r="N237" s="21">
        <f t="shared" si="133"/>
        <v>938.32</v>
      </c>
      <c r="O237" s="56"/>
      <c r="P237" s="8"/>
      <c r="Q237" s="8"/>
      <c r="R237" s="8"/>
      <c r="S237" s="7"/>
      <c r="T237" s="7"/>
      <c r="U237" s="7"/>
      <c r="V237" s="7"/>
      <c r="W237" s="7"/>
      <c r="X237" s="7"/>
      <c r="Y237" s="7"/>
      <c r="Z237" s="7"/>
    </row>
    <row r="238" spans="1:26" ht="12" customHeight="1">
      <c r="A238" s="18" t="s">
        <v>470</v>
      </c>
      <c r="B238" s="32" t="s">
        <v>471</v>
      </c>
      <c r="C238" s="13">
        <v>100</v>
      </c>
      <c r="D238" s="13">
        <v>76.07</v>
      </c>
      <c r="E238" s="13">
        <f t="shared" si="127"/>
        <v>7606.999999999999</v>
      </c>
      <c r="F238" s="14">
        <f t="shared" si="128"/>
        <v>1993.0339999999999</v>
      </c>
      <c r="G238" s="13"/>
      <c r="H238" s="13">
        <f t="shared" si="129"/>
        <v>2850.3428999999996</v>
      </c>
      <c r="I238" s="13" t="s">
        <v>60</v>
      </c>
      <c r="J238" s="13">
        <f t="shared" si="130"/>
        <v>12450.3769</v>
      </c>
      <c r="K238" s="13">
        <f t="shared" si="131"/>
        <v>1245.03769</v>
      </c>
      <c r="L238" s="21">
        <f t="shared" si="134"/>
        <v>13695.41</v>
      </c>
      <c r="M238" s="21">
        <f t="shared" si="132"/>
        <v>2465.17</v>
      </c>
      <c r="N238" s="21">
        <f t="shared" si="133"/>
        <v>16160.58</v>
      </c>
      <c r="O238" s="56"/>
      <c r="P238" s="8"/>
      <c r="Q238" s="8"/>
      <c r="R238" s="8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18" t="s">
        <v>472</v>
      </c>
      <c r="B239" s="32" t="s">
        <v>473</v>
      </c>
      <c r="C239" s="13">
        <v>38</v>
      </c>
      <c r="D239" s="13">
        <v>76.07</v>
      </c>
      <c r="E239" s="13">
        <f t="shared" si="127"/>
        <v>2890.66</v>
      </c>
      <c r="F239" s="14">
        <f t="shared" si="128"/>
        <v>757.35292</v>
      </c>
      <c r="G239" s="13">
        <v>7</v>
      </c>
      <c r="H239" s="13">
        <f t="shared" si="129"/>
        <v>1083.1303019999998</v>
      </c>
      <c r="I239" s="13" t="s">
        <v>60</v>
      </c>
      <c r="J239" s="13">
        <f t="shared" si="130"/>
        <v>4738.143222</v>
      </c>
      <c r="K239" s="13">
        <f t="shared" si="131"/>
        <v>473.8143222</v>
      </c>
      <c r="L239" s="21">
        <f t="shared" si="134"/>
        <v>5211.96</v>
      </c>
      <c r="M239" s="21">
        <f t="shared" si="132"/>
        <v>938.15</v>
      </c>
      <c r="N239" s="21">
        <f t="shared" si="133"/>
        <v>6150.11</v>
      </c>
      <c r="O239" s="56"/>
      <c r="P239" s="8"/>
      <c r="Q239" s="8"/>
      <c r="R239" s="8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18" t="s">
        <v>474</v>
      </c>
      <c r="B240" s="32" t="s">
        <v>475</v>
      </c>
      <c r="C240" s="13">
        <v>3.5</v>
      </c>
      <c r="D240" s="13">
        <v>76.07</v>
      </c>
      <c r="E240" s="13">
        <f t="shared" si="127"/>
        <v>266.245</v>
      </c>
      <c r="F240" s="14">
        <f t="shared" si="128"/>
        <v>69.75619</v>
      </c>
      <c r="G240" s="13">
        <v>7</v>
      </c>
      <c r="H240" s="13">
        <f t="shared" si="129"/>
        <v>99.7620015</v>
      </c>
      <c r="I240" s="13" t="s">
        <v>60</v>
      </c>
      <c r="J240" s="13">
        <f t="shared" si="130"/>
        <v>442.7631915</v>
      </c>
      <c r="K240" s="13">
        <f t="shared" si="131"/>
        <v>44.276319150000006</v>
      </c>
      <c r="L240" s="21">
        <f t="shared" si="134"/>
        <v>487.04</v>
      </c>
      <c r="M240" s="21">
        <f t="shared" si="132"/>
        <v>87.67</v>
      </c>
      <c r="N240" s="21">
        <f t="shared" si="133"/>
        <v>574.71</v>
      </c>
      <c r="O240" s="56"/>
      <c r="P240" s="8"/>
      <c r="Q240" s="8"/>
      <c r="R240" s="8"/>
      <c r="S240" s="7"/>
      <c r="T240" s="7"/>
      <c r="U240" s="7"/>
      <c r="V240" s="7"/>
      <c r="W240" s="7"/>
      <c r="X240" s="7"/>
      <c r="Y240" s="7"/>
      <c r="Z240" s="7"/>
    </row>
    <row r="241" spans="1:26" ht="25.5">
      <c r="A241" s="18" t="s">
        <v>476</v>
      </c>
      <c r="B241" s="32" t="s">
        <v>477</v>
      </c>
      <c r="C241" s="13">
        <v>3</v>
      </c>
      <c r="D241" s="13">
        <v>76.07</v>
      </c>
      <c r="E241" s="13">
        <f t="shared" si="127"/>
        <v>228.20999999999998</v>
      </c>
      <c r="F241" s="14">
        <f t="shared" si="128"/>
        <v>59.791019999999996</v>
      </c>
      <c r="G241" s="13"/>
      <c r="H241" s="13">
        <f t="shared" si="129"/>
        <v>85.51028699999999</v>
      </c>
      <c r="I241" s="13" t="s">
        <v>60</v>
      </c>
      <c r="J241" s="13">
        <f t="shared" si="130"/>
        <v>373.511307</v>
      </c>
      <c r="K241" s="13">
        <f t="shared" si="131"/>
        <v>37.3511307</v>
      </c>
      <c r="L241" s="21">
        <f t="shared" si="134"/>
        <v>410.86</v>
      </c>
      <c r="M241" s="21">
        <f t="shared" si="132"/>
        <v>73.95</v>
      </c>
      <c r="N241" s="21">
        <f t="shared" si="133"/>
        <v>484.81</v>
      </c>
      <c r="O241" s="56"/>
      <c r="P241" s="8"/>
      <c r="Q241" s="8"/>
      <c r="R241" s="8"/>
      <c r="S241" s="7"/>
      <c r="T241" s="7"/>
      <c r="U241" s="7"/>
      <c r="V241" s="7"/>
      <c r="W241" s="7"/>
      <c r="X241" s="7"/>
      <c r="Y241" s="7"/>
      <c r="Z241" s="7"/>
    </row>
    <row r="242" spans="1:26" ht="11.25" customHeight="1">
      <c r="A242" s="18" t="s">
        <v>478</v>
      </c>
      <c r="B242" s="32" t="s">
        <v>479</v>
      </c>
      <c r="C242" s="13">
        <v>23</v>
      </c>
      <c r="D242" s="13">
        <v>76.07</v>
      </c>
      <c r="E242" s="13">
        <f t="shared" si="127"/>
        <v>1749.61</v>
      </c>
      <c r="F242" s="14">
        <f t="shared" si="128"/>
        <v>458.39781999999997</v>
      </c>
      <c r="G242" s="13">
        <v>7</v>
      </c>
      <c r="H242" s="13">
        <f t="shared" si="129"/>
        <v>655.578867</v>
      </c>
      <c r="I242" s="13" t="s">
        <v>60</v>
      </c>
      <c r="J242" s="13">
        <f t="shared" si="130"/>
        <v>2870.586687</v>
      </c>
      <c r="K242" s="13">
        <f t="shared" si="131"/>
        <v>287.0586687</v>
      </c>
      <c r="L242" s="21">
        <f t="shared" si="134"/>
        <v>3157.65</v>
      </c>
      <c r="M242" s="21">
        <f t="shared" si="132"/>
        <v>568.38</v>
      </c>
      <c r="N242" s="21">
        <f t="shared" si="133"/>
        <v>3726.03</v>
      </c>
      <c r="O242" s="56"/>
      <c r="P242" s="8"/>
      <c r="Q242" s="8"/>
      <c r="R242" s="8"/>
      <c r="S242" s="7"/>
      <c r="T242" s="7"/>
      <c r="U242" s="7"/>
      <c r="V242" s="7"/>
      <c r="W242" s="7"/>
      <c r="X242" s="7"/>
      <c r="Y242" s="7"/>
      <c r="Z242" s="7"/>
    </row>
    <row r="243" spans="1:26" ht="25.5">
      <c r="A243" s="58" t="s">
        <v>480</v>
      </c>
      <c r="B243" s="32" t="s">
        <v>481</v>
      </c>
      <c r="C243" s="13">
        <v>1</v>
      </c>
      <c r="D243" s="13">
        <v>76.07</v>
      </c>
      <c r="E243" s="13">
        <f t="shared" si="127"/>
        <v>76.07</v>
      </c>
      <c r="F243" s="14">
        <f t="shared" si="128"/>
        <v>19.930339999999998</v>
      </c>
      <c r="G243" s="13" t="s">
        <v>60</v>
      </c>
      <c r="H243" s="13">
        <f t="shared" si="129"/>
        <v>28.503428999999997</v>
      </c>
      <c r="I243" s="13"/>
      <c r="J243" s="13">
        <f t="shared" si="130"/>
        <v>124.50376899999999</v>
      </c>
      <c r="K243" s="13">
        <f t="shared" si="131"/>
        <v>12.4503769</v>
      </c>
      <c r="L243" s="21">
        <f t="shared" si="134"/>
        <v>136.95</v>
      </c>
      <c r="M243" s="21">
        <f t="shared" si="132"/>
        <v>24.65</v>
      </c>
      <c r="N243" s="21">
        <f t="shared" si="133"/>
        <v>161.6</v>
      </c>
      <c r="O243" s="56"/>
      <c r="P243" s="8"/>
      <c r="Q243" s="8"/>
      <c r="R243" s="8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58" t="s">
        <v>482</v>
      </c>
      <c r="B244" s="32" t="s">
        <v>483</v>
      </c>
      <c r="C244" s="13">
        <v>2</v>
      </c>
      <c r="D244" s="13">
        <v>76.07</v>
      </c>
      <c r="E244" s="13">
        <f t="shared" si="127"/>
        <v>152.14</v>
      </c>
      <c r="F244" s="14">
        <f t="shared" si="128"/>
        <v>39.860679999999995</v>
      </c>
      <c r="G244" s="13" t="s">
        <v>60</v>
      </c>
      <c r="H244" s="13">
        <f t="shared" si="129"/>
        <v>57.006857999999994</v>
      </c>
      <c r="I244" s="13" t="s">
        <v>60</v>
      </c>
      <c r="J244" s="13">
        <f t="shared" si="130"/>
        <v>249.00753799999998</v>
      </c>
      <c r="K244" s="13">
        <f t="shared" si="131"/>
        <v>24.9007538</v>
      </c>
      <c r="L244" s="21">
        <f t="shared" si="134"/>
        <v>273.91</v>
      </c>
      <c r="M244" s="21">
        <f t="shared" si="132"/>
        <v>49.3</v>
      </c>
      <c r="N244" s="21">
        <f t="shared" si="133"/>
        <v>323.21</v>
      </c>
      <c r="O244" s="56"/>
      <c r="P244" s="8"/>
      <c r="Q244" s="8"/>
      <c r="R244" s="8"/>
      <c r="S244" s="7"/>
      <c r="T244" s="7"/>
      <c r="U244" s="7"/>
      <c r="V244" s="7"/>
      <c r="W244" s="7"/>
      <c r="X244" s="7"/>
      <c r="Y244" s="7"/>
      <c r="Z244" s="7"/>
    </row>
    <row r="245" spans="1:26" ht="15" customHeight="1">
      <c r="A245" s="33" t="s">
        <v>484</v>
      </c>
      <c r="B245" s="32" t="s">
        <v>485</v>
      </c>
      <c r="C245" s="13">
        <v>8</v>
      </c>
      <c r="D245" s="13">
        <v>76.07</v>
      </c>
      <c r="E245" s="13">
        <f t="shared" si="127"/>
        <v>608.56</v>
      </c>
      <c r="F245" s="14">
        <f t="shared" si="128"/>
        <v>159.44271999999998</v>
      </c>
      <c r="G245" s="13" t="s">
        <v>60</v>
      </c>
      <c r="H245" s="13">
        <f t="shared" si="129"/>
        <v>228.02743199999998</v>
      </c>
      <c r="I245" s="13" t="s">
        <v>60</v>
      </c>
      <c r="J245" s="13">
        <f t="shared" si="130"/>
        <v>996.0301519999999</v>
      </c>
      <c r="K245" s="13">
        <f t="shared" si="131"/>
        <v>99.6030152</v>
      </c>
      <c r="L245" s="21">
        <f t="shared" si="134"/>
        <v>1095.63</v>
      </c>
      <c r="M245" s="21">
        <f t="shared" si="132"/>
        <v>197.21</v>
      </c>
      <c r="N245" s="21">
        <f t="shared" si="133"/>
        <v>1292.84</v>
      </c>
      <c r="O245" s="56"/>
      <c r="P245" s="8"/>
      <c r="Q245" s="8"/>
      <c r="R245" s="8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33" t="s">
        <v>486</v>
      </c>
      <c r="B246" s="32" t="s">
        <v>487</v>
      </c>
      <c r="C246" s="13">
        <v>8</v>
      </c>
      <c r="D246" s="13">
        <v>76.07</v>
      </c>
      <c r="E246" s="13">
        <f t="shared" si="127"/>
        <v>608.56</v>
      </c>
      <c r="F246" s="14">
        <f t="shared" si="128"/>
        <v>159.44271999999998</v>
      </c>
      <c r="G246" s="13" t="s">
        <v>60</v>
      </c>
      <c r="H246" s="13">
        <f t="shared" si="129"/>
        <v>228.02743199999998</v>
      </c>
      <c r="I246" s="13" t="s">
        <v>60</v>
      </c>
      <c r="J246" s="13">
        <f t="shared" si="130"/>
        <v>996.0301519999999</v>
      </c>
      <c r="K246" s="13">
        <f t="shared" si="131"/>
        <v>99.6030152</v>
      </c>
      <c r="L246" s="21">
        <f t="shared" si="134"/>
        <v>1095.63</v>
      </c>
      <c r="M246" s="21">
        <f t="shared" si="132"/>
        <v>197.21</v>
      </c>
      <c r="N246" s="21">
        <f t="shared" si="133"/>
        <v>1292.84</v>
      </c>
      <c r="O246" s="56"/>
      <c r="P246" s="8"/>
      <c r="Q246" s="8"/>
      <c r="R246" s="8"/>
      <c r="S246" s="7"/>
      <c r="T246" s="7"/>
      <c r="U246" s="7"/>
      <c r="V246" s="7"/>
      <c r="W246" s="7"/>
      <c r="X246" s="7"/>
      <c r="Y246" s="7"/>
      <c r="Z246" s="7"/>
    </row>
    <row r="247" spans="1:26" ht="12" customHeight="1">
      <c r="A247" s="33" t="s">
        <v>488</v>
      </c>
      <c r="B247" s="32" t="s">
        <v>489</v>
      </c>
      <c r="C247" s="13">
        <v>1</v>
      </c>
      <c r="D247" s="13">
        <v>76.07</v>
      </c>
      <c r="E247" s="13">
        <f t="shared" si="127"/>
        <v>76.07</v>
      </c>
      <c r="F247" s="14">
        <f t="shared" si="128"/>
        <v>19.930339999999998</v>
      </c>
      <c r="G247" s="13" t="s">
        <v>60</v>
      </c>
      <c r="H247" s="13">
        <f t="shared" si="129"/>
        <v>28.503428999999997</v>
      </c>
      <c r="I247" s="13" t="s">
        <v>60</v>
      </c>
      <c r="J247" s="13">
        <f t="shared" si="130"/>
        <v>124.50376899999999</v>
      </c>
      <c r="K247" s="13">
        <f t="shared" si="131"/>
        <v>12.4503769</v>
      </c>
      <c r="L247" s="21">
        <f t="shared" si="134"/>
        <v>136.95</v>
      </c>
      <c r="M247" s="21">
        <f t="shared" si="132"/>
        <v>24.65</v>
      </c>
      <c r="N247" s="21">
        <f t="shared" si="133"/>
        <v>161.6</v>
      </c>
      <c r="O247" s="56"/>
      <c r="P247" s="8"/>
      <c r="Q247" s="8"/>
      <c r="R247" s="8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33" t="s">
        <v>490</v>
      </c>
      <c r="B248" s="32" t="s">
        <v>491</v>
      </c>
      <c r="C248" s="13">
        <v>3</v>
      </c>
      <c r="D248" s="13">
        <v>76.07</v>
      </c>
      <c r="E248" s="13">
        <f t="shared" si="127"/>
        <v>228.20999999999998</v>
      </c>
      <c r="F248" s="14">
        <f t="shared" si="128"/>
        <v>59.791019999999996</v>
      </c>
      <c r="G248" s="13" t="s">
        <v>60</v>
      </c>
      <c r="H248" s="13">
        <f t="shared" si="129"/>
        <v>85.51028699999999</v>
      </c>
      <c r="I248" s="13" t="s">
        <v>60</v>
      </c>
      <c r="J248" s="13">
        <f t="shared" si="130"/>
        <v>373.511307</v>
      </c>
      <c r="K248" s="13">
        <f t="shared" si="131"/>
        <v>37.3511307</v>
      </c>
      <c r="L248" s="21">
        <f t="shared" si="134"/>
        <v>410.86</v>
      </c>
      <c r="M248" s="21">
        <f t="shared" si="132"/>
        <v>73.95</v>
      </c>
      <c r="N248" s="21">
        <f t="shared" si="133"/>
        <v>484.81</v>
      </c>
      <c r="O248" s="56"/>
      <c r="P248" s="8"/>
      <c r="Q248" s="8"/>
      <c r="R248" s="8"/>
      <c r="S248" s="7"/>
      <c r="T248" s="7"/>
      <c r="U248" s="7"/>
      <c r="V248" s="7"/>
      <c r="W248" s="7"/>
      <c r="X248" s="7"/>
      <c r="Y248" s="7"/>
      <c r="Z248" s="7"/>
    </row>
    <row r="249" spans="1:26" ht="24" customHeight="1">
      <c r="A249" s="18" t="s">
        <v>492</v>
      </c>
      <c r="B249" s="32" t="s">
        <v>493</v>
      </c>
      <c r="C249" s="13">
        <v>5</v>
      </c>
      <c r="D249" s="13">
        <v>76.07</v>
      </c>
      <c r="E249" s="13">
        <f t="shared" si="127"/>
        <v>380.34999999999997</v>
      </c>
      <c r="F249" s="14">
        <f t="shared" si="128"/>
        <v>99.65169999999999</v>
      </c>
      <c r="G249" s="13" t="s">
        <v>60</v>
      </c>
      <c r="H249" s="13">
        <f t="shared" si="129"/>
        <v>142.51714499999997</v>
      </c>
      <c r="I249" s="13">
        <v>183.77</v>
      </c>
      <c r="J249" s="13">
        <f t="shared" si="130"/>
        <v>806.2888449999999</v>
      </c>
      <c r="K249" s="13">
        <f t="shared" si="131"/>
        <v>80.6288845</v>
      </c>
      <c r="L249" s="21">
        <f t="shared" si="134"/>
        <v>886.92</v>
      </c>
      <c r="M249" s="21">
        <f t="shared" si="132"/>
        <v>159.65</v>
      </c>
      <c r="N249" s="21">
        <f t="shared" si="133"/>
        <v>1046.57</v>
      </c>
      <c r="O249" s="56"/>
      <c r="P249" s="8"/>
      <c r="Q249" s="8"/>
      <c r="R249" s="8"/>
      <c r="S249" s="7"/>
      <c r="T249" s="7"/>
      <c r="U249" s="7"/>
      <c r="V249" s="7"/>
      <c r="W249" s="7"/>
      <c r="X249" s="7"/>
      <c r="Y249" s="7"/>
      <c r="Z249" s="7"/>
    </row>
    <row r="250" spans="1:26" ht="24.75" customHeight="1">
      <c r="A250" s="18" t="s">
        <v>494</v>
      </c>
      <c r="B250" s="32" t="s">
        <v>495</v>
      </c>
      <c r="C250" s="13">
        <v>3</v>
      </c>
      <c r="D250" s="13">
        <v>76.07</v>
      </c>
      <c r="E250" s="13">
        <f t="shared" si="127"/>
        <v>228.20999999999998</v>
      </c>
      <c r="F250" s="14">
        <f t="shared" si="128"/>
        <v>59.791019999999996</v>
      </c>
      <c r="G250" s="13" t="s">
        <v>60</v>
      </c>
      <c r="H250" s="13">
        <f t="shared" si="129"/>
        <v>85.51028699999999</v>
      </c>
      <c r="I250" s="13">
        <v>24.77</v>
      </c>
      <c r="J250" s="13">
        <f t="shared" si="130"/>
        <v>398.28130699999997</v>
      </c>
      <c r="K250" s="13">
        <f t="shared" si="131"/>
        <v>39.8281307</v>
      </c>
      <c r="L250" s="21">
        <f t="shared" si="134"/>
        <v>438.11</v>
      </c>
      <c r="M250" s="21">
        <f t="shared" si="132"/>
        <v>78.86</v>
      </c>
      <c r="N250" s="21">
        <f t="shared" si="133"/>
        <v>516.97</v>
      </c>
      <c r="O250" s="56"/>
      <c r="P250" s="8"/>
      <c r="Q250" s="8"/>
      <c r="R250" s="8"/>
      <c r="S250" s="7"/>
      <c r="T250" s="7"/>
      <c r="U250" s="7"/>
      <c r="V250" s="7"/>
      <c r="W250" s="7"/>
      <c r="X250" s="7"/>
      <c r="Y250" s="7"/>
      <c r="Z250" s="7"/>
    </row>
    <row r="251" spans="1:26" ht="50.25" customHeight="1">
      <c r="A251" s="27" t="s">
        <v>496</v>
      </c>
      <c r="B251" s="19" t="s">
        <v>497</v>
      </c>
      <c r="C251" s="13">
        <v>8</v>
      </c>
      <c r="D251" s="13">
        <v>76.07</v>
      </c>
      <c r="E251" s="13">
        <f t="shared" si="127"/>
        <v>608.56</v>
      </c>
      <c r="F251" s="14">
        <f t="shared" si="128"/>
        <v>159.44271999999998</v>
      </c>
      <c r="G251" s="13" t="s">
        <v>60</v>
      </c>
      <c r="H251" s="13">
        <f t="shared" si="129"/>
        <v>228.02743199999998</v>
      </c>
      <c r="I251" s="13" t="s">
        <v>60</v>
      </c>
      <c r="J251" s="13">
        <f t="shared" si="130"/>
        <v>996.0301519999999</v>
      </c>
      <c r="K251" s="13">
        <f t="shared" si="131"/>
        <v>99.6030152</v>
      </c>
      <c r="L251" s="21">
        <f t="shared" si="134"/>
        <v>1095.63</v>
      </c>
      <c r="M251" s="21">
        <f t="shared" si="132"/>
        <v>197.21</v>
      </c>
      <c r="N251" s="21">
        <f t="shared" si="133"/>
        <v>1292.84</v>
      </c>
      <c r="O251" s="56"/>
      <c r="P251" s="8"/>
      <c r="Q251" s="8"/>
      <c r="R251" s="8"/>
      <c r="S251" s="7"/>
      <c r="T251" s="7"/>
      <c r="U251" s="7"/>
      <c r="V251" s="7"/>
      <c r="W251" s="7"/>
      <c r="X251" s="7"/>
      <c r="Y251" s="7"/>
      <c r="Z251" s="7"/>
    </row>
    <row r="252" spans="1:26" ht="37.5" customHeight="1">
      <c r="A252" s="27" t="s">
        <v>498</v>
      </c>
      <c r="B252" s="19" t="s">
        <v>499</v>
      </c>
      <c r="C252" s="13">
        <v>14</v>
      </c>
      <c r="D252" s="13">
        <v>76.07</v>
      </c>
      <c r="E252" s="13">
        <f t="shared" si="127"/>
        <v>1064.98</v>
      </c>
      <c r="F252" s="14">
        <f t="shared" si="128"/>
        <v>279.02476</v>
      </c>
      <c r="G252" s="13" t="s">
        <v>60</v>
      </c>
      <c r="H252" s="13">
        <f t="shared" si="129"/>
        <v>399.048006</v>
      </c>
      <c r="I252" s="13" t="s">
        <v>60</v>
      </c>
      <c r="J252" s="13">
        <f t="shared" si="130"/>
        <v>1743.052766</v>
      </c>
      <c r="K252" s="13">
        <f t="shared" si="131"/>
        <v>174.3052766</v>
      </c>
      <c r="L252" s="21">
        <v>1095.63</v>
      </c>
      <c r="M252" s="21">
        <f t="shared" si="132"/>
        <v>197.21</v>
      </c>
      <c r="N252" s="21">
        <f t="shared" si="133"/>
        <v>1292.84</v>
      </c>
      <c r="O252" s="56"/>
      <c r="P252" s="8"/>
      <c r="Q252" s="8"/>
      <c r="R252" s="8"/>
      <c r="S252" s="7"/>
      <c r="T252" s="7"/>
      <c r="U252" s="7"/>
      <c r="V252" s="7"/>
      <c r="W252" s="7"/>
      <c r="X252" s="7"/>
      <c r="Y252" s="7"/>
      <c r="Z252" s="7"/>
    </row>
    <row r="253" spans="1:26" ht="60" customHeight="1">
      <c r="A253" s="27" t="s">
        <v>500</v>
      </c>
      <c r="B253" s="19" t="s">
        <v>501</v>
      </c>
      <c r="C253" s="13">
        <v>16</v>
      </c>
      <c r="D253" s="13">
        <v>76.07</v>
      </c>
      <c r="E253" s="13">
        <f t="shared" si="127"/>
        <v>1217.12</v>
      </c>
      <c r="F253" s="14">
        <f t="shared" si="128"/>
        <v>318.88543999999996</v>
      </c>
      <c r="G253" s="13" t="s">
        <v>60</v>
      </c>
      <c r="H253" s="13">
        <f t="shared" si="129"/>
        <v>456.05486399999995</v>
      </c>
      <c r="I253" s="13"/>
      <c r="J253" s="13">
        <f t="shared" si="130"/>
        <v>1992.0603039999999</v>
      </c>
      <c r="K253" s="13">
        <f t="shared" si="131"/>
        <v>199.2060304</v>
      </c>
      <c r="L253" s="21">
        <f>ROUND(SUM(J253,K253),2)</f>
        <v>2191.27</v>
      </c>
      <c r="M253" s="21">
        <f t="shared" si="132"/>
        <v>394.43</v>
      </c>
      <c r="N253" s="21">
        <f t="shared" si="133"/>
        <v>2585.7</v>
      </c>
      <c r="O253" s="56"/>
      <c r="P253" s="8"/>
      <c r="Q253" s="8"/>
      <c r="R253" s="8"/>
      <c r="S253" s="7"/>
      <c r="T253" s="7"/>
      <c r="U253" s="7"/>
      <c r="V253" s="7"/>
      <c r="W253" s="7"/>
      <c r="X253" s="7"/>
      <c r="Y253" s="7"/>
      <c r="Z253" s="7"/>
    </row>
    <row r="254" spans="1:26" ht="25.5">
      <c r="A254" s="54" t="s">
        <v>502</v>
      </c>
      <c r="B254" s="19" t="s">
        <v>503</v>
      </c>
      <c r="C254" s="13" t="s">
        <v>60</v>
      </c>
      <c r="D254" s="13" t="s">
        <v>60</v>
      </c>
      <c r="E254" s="13" t="s">
        <v>60</v>
      </c>
      <c r="F254" s="14" t="s">
        <v>60</v>
      </c>
      <c r="G254" s="13" t="s">
        <v>60</v>
      </c>
      <c r="H254" s="13" t="s">
        <v>60</v>
      </c>
      <c r="I254" s="13" t="s">
        <v>60</v>
      </c>
      <c r="J254" s="13" t="s">
        <v>60</v>
      </c>
      <c r="K254" s="13" t="s">
        <v>60</v>
      </c>
      <c r="L254" s="21" t="s">
        <v>60</v>
      </c>
      <c r="M254" s="21" t="s">
        <v>60</v>
      </c>
      <c r="N254" s="21" t="s">
        <v>60</v>
      </c>
      <c r="O254" s="56"/>
      <c r="P254" s="8"/>
      <c r="Q254" s="8"/>
      <c r="R254" s="8"/>
      <c r="S254" s="7"/>
      <c r="T254" s="7"/>
      <c r="U254" s="7"/>
      <c r="V254" s="7"/>
      <c r="W254" s="7"/>
      <c r="X254" s="7"/>
      <c r="Y254" s="7"/>
      <c r="Z254" s="7"/>
    </row>
    <row r="255" spans="1:26" ht="25.5">
      <c r="A255" s="54" t="s">
        <v>60</v>
      </c>
      <c r="B255" s="59" t="s">
        <v>504</v>
      </c>
      <c r="C255" s="13" t="s">
        <v>60</v>
      </c>
      <c r="D255" s="13" t="s">
        <v>60</v>
      </c>
      <c r="E255" s="13" t="s">
        <v>60</v>
      </c>
      <c r="F255" s="14" t="s">
        <v>60</v>
      </c>
      <c r="G255" s="13" t="s">
        <v>60</v>
      </c>
      <c r="H255" s="13" t="s">
        <v>60</v>
      </c>
      <c r="I255" s="13" t="s">
        <v>60</v>
      </c>
      <c r="J255" s="13" t="s">
        <v>60</v>
      </c>
      <c r="K255" s="13" t="s">
        <v>60</v>
      </c>
      <c r="L255" s="21" t="s">
        <v>60</v>
      </c>
      <c r="M255" s="21" t="s">
        <v>60</v>
      </c>
      <c r="N255" s="21" t="s">
        <v>60</v>
      </c>
      <c r="O255" s="56"/>
      <c r="P255" s="8"/>
      <c r="Q255" s="8"/>
      <c r="R255" s="8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60" t="s">
        <v>505</v>
      </c>
      <c r="B256" s="19" t="s">
        <v>506</v>
      </c>
      <c r="C256" s="13">
        <v>27.24</v>
      </c>
      <c r="D256" s="13">
        <v>76.07</v>
      </c>
      <c r="E256" s="13">
        <f aca="true" t="shared" si="135" ref="E256:E261">PRODUCT(C256,D256)</f>
        <v>2072.1467999999995</v>
      </c>
      <c r="F256" s="14">
        <f aca="true" t="shared" si="136" ref="F256:F261">PRODUCT(E256,0.262)</f>
        <v>542.9024615999999</v>
      </c>
      <c r="G256" s="13" t="s">
        <v>60</v>
      </c>
      <c r="H256" s="13">
        <f aca="true" t="shared" si="137" ref="H256:H261">PRODUCT(E256,0.3747)</f>
        <v>776.4334059599998</v>
      </c>
      <c r="I256" s="13">
        <v>2.8</v>
      </c>
      <c r="J256" s="13">
        <f aca="true" t="shared" si="138" ref="J256:J261">SUM(E256,F256,G256,H256,I256)</f>
        <v>3394.282667559999</v>
      </c>
      <c r="K256" s="13">
        <f aca="true" t="shared" si="139" ref="K256:K261">PRODUCT(J256,0.1)</f>
        <v>339.4282667559999</v>
      </c>
      <c r="L256" s="21">
        <f aca="true" t="shared" si="140" ref="L256:L261">ROUND(SUM(J256,K256),2)</f>
        <v>3733.71</v>
      </c>
      <c r="M256" s="21">
        <f aca="true" t="shared" si="141" ref="M256:M261">ROUND(L256*0.18,2)</f>
        <v>672.07</v>
      </c>
      <c r="N256" s="21">
        <f aca="true" t="shared" si="142" ref="N256:N261">ROUND((L256+M256),2)</f>
        <v>4405.78</v>
      </c>
      <c r="O256" s="56"/>
      <c r="P256" s="8"/>
      <c r="Q256" s="8"/>
      <c r="R256" s="8"/>
      <c r="S256" s="7"/>
      <c r="T256" s="7"/>
      <c r="U256" s="7"/>
      <c r="V256" s="7"/>
      <c r="W256" s="7"/>
      <c r="X256" s="7"/>
      <c r="Y256" s="7"/>
      <c r="Z256" s="7"/>
    </row>
    <row r="257" spans="1:26" ht="13.5" customHeight="1">
      <c r="A257" s="60" t="s">
        <v>507</v>
      </c>
      <c r="B257" s="19" t="s">
        <v>508</v>
      </c>
      <c r="C257" s="13">
        <v>77.72</v>
      </c>
      <c r="D257" s="13">
        <v>76.07</v>
      </c>
      <c r="E257" s="13">
        <f t="shared" si="135"/>
        <v>5912.1604</v>
      </c>
      <c r="F257" s="14">
        <f t="shared" si="136"/>
        <v>1548.9860248</v>
      </c>
      <c r="G257" s="13" t="s">
        <v>60</v>
      </c>
      <c r="H257" s="13">
        <f t="shared" si="137"/>
        <v>2215.2865018800003</v>
      </c>
      <c r="I257" s="13">
        <v>2.8</v>
      </c>
      <c r="J257" s="13">
        <f t="shared" si="138"/>
        <v>9679.232926679999</v>
      </c>
      <c r="K257" s="13">
        <f t="shared" si="139"/>
        <v>967.9232926679999</v>
      </c>
      <c r="L257" s="21">
        <f t="shared" si="140"/>
        <v>10647.16</v>
      </c>
      <c r="M257" s="21">
        <f t="shared" si="141"/>
        <v>1916.49</v>
      </c>
      <c r="N257" s="21">
        <f t="shared" si="142"/>
        <v>12563.65</v>
      </c>
      <c r="O257" s="56"/>
      <c r="P257" s="8"/>
      <c r="Q257" s="8"/>
      <c r="R257" s="8"/>
      <c r="S257" s="7"/>
      <c r="T257" s="7"/>
      <c r="U257" s="7"/>
      <c r="V257" s="7"/>
      <c r="W257" s="7"/>
      <c r="X257" s="7"/>
      <c r="Y257" s="7"/>
      <c r="Z257" s="7"/>
    </row>
    <row r="258" spans="1:26" ht="13.5" customHeight="1">
      <c r="A258" s="60" t="s">
        <v>509</v>
      </c>
      <c r="B258" s="19" t="s">
        <v>510</v>
      </c>
      <c r="C258" s="13">
        <v>6</v>
      </c>
      <c r="D258" s="13">
        <v>76.07</v>
      </c>
      <c r="E258" s="13">
        <f t="shared" si="135"/>
        <v>456.41999999999996</v>
      </c>
      <c r="F258" s="14">
        <f t="shared" si="136"/>
        <v>119.58203999999999</v>
      </c>
      <c r="G258" s="13" t="s">
        <v>60</v>
      </c>
      <c r="H258" s="13">
        <f t="shared" si="137"/>
        <v>171.020574</v>
      </c>
      <c r="I258" s="13">
        <v>220.53</v>
      </c>
      <c r="J258" s="13">
        <f t="shared" si="138"/>
        <v>967.552614</v>
      </c>
      <c r="K258" s="13">
        <f t="shared" si="139"/>
        <v>96.7552614</v>
      </c>
      <c r="L258" s="21">
        <f t="shared" si="140"/>
        <v>1064.31</v>
      </c>
      <c r="M258" s="21">
        <f t="shared" si="141"/>
        <v>191.58</v>
      </c>
      <c r="N258" s="21">
        <f t="shared" si="142"/>
        <v>1255.89</v>
      </c>
      <c r="O258" s="56"/>
      <c r="P258" s="8"/>
      <c r="Q258" s="8"/>
      <c r="R258" s="8"/>
      <c r="S258" s="7"/>
      <c r="T258" s="7"/>
      <c r="U258" s="7"/>
      <c r="V258" s="7"/>
      <c r="W258" s="7"/>
      <c r="X258" s="7"/>
      <c r="Y258" s="7"/>
      <c r="Z258" s="7"/>
    </row>
    <row r="259" spans="1:26" ht="38.25">
      <c r="A259" s="60" t="s">
        <v>511</v>
      </c>
      <c r="B259" s="19" t="s">
        <v>512</v>
      </c>
      <c r="C259" s="13">
        <v>79.74</v>
      </c>
      <c r="D259" s="13">
        <v>76.07</v>
      </c>
      <c r="E259" s="13">
        <f t="shared" si="135"/>
        <v>6065.821799999999</v>
      </c>
      <c r="F259" s="14">
        <f t="shared" si="136"/>
        <v>1589.2453115999997</v>
      </c>
      <c r="G259" s="13" t="s">
        <v>60</v>
      </c>
      <c r="H259" s="13">
        <f t="shared" si="137"/>
        <v>2272.86342846</v>
      </c>
      <c r="I259" s="13">
        <v>2.8</v>
      </c>
      <c r="J259" s="13">
        <f t="shared" si="138"/>
        <v>9930.730540059998</v>
      </c>
      <c r="K259" s="13">
        <f t="shared" si="139"/>
        <v>993.0730540059999</v>
      </c>
      <c r="L259" s="21">
        <f t="shared" si="140"/>
        <v>10923.8</v>
      </c>
      <c r="M259" s="21">
        <f t="shared" si="141"/>
        <v>1966.28</v>
      </c>
      <c r="N259" s="21">
        <f t="shared" si="142"/>
        <v>12890.08</v>
      </c>
      <c r="O259" s="56"/>
      <c r="P259" s="8"/>
      <c r="Q259" s="8"/>
      <c r="R259" s="8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60" t="s">
        <v>513</v>
      </c>
      <c r="B260" s="19" t="s">
        <v>514</v>
      </c>
      <c r="C260" s="13">
        <v>2</v>
      </c>
      <c r="D260" s="13">
        <v>76.07</v>
      </c>
      <c r="E260" s="13">
        <f t="shared" si="135"/>
        <v>152.14</v>
      </c>
      <c r="F260" s="14">
        <f t="shared" si="136"/>
        <v>39.860679999999995</v>
      </c>
      <c r="G260" s="13" t="s">
        <v>60</v>
      </c>
      <c r="H260" s="13">
        <f t="shared" si="137"/>
        <v>57.006858</v>
      </c>
      <c r="I260" s="13">
        <v>40.52</v>
      </c>
      <c r="J260" s="13">
        <f t="shared" si="138"/>
        <v>289.527538</v>
      </c>
      <c r="K260" s="13">
        <f t="shared" si="139"/>
        <v>28.9527538</v>
      </c>
      <c r="L260" s="21">
        <f t="shared" si="140"/>
        <v>318.48</v>
      </c>
      <c r="M260" s="21">
        <f t="shared" si="141"/>
        <v>57.33</v>
      </c>
      <c r="N260" s="21">
        <f t="shared" si="142"/>
        <v>375.81</v>
      </c>
      <c r="O260" s="56"/>
      <c r="P260" s="8"/>
      <c r="Q260" s="8"/>
      <c r="R260" s="8"/>
      <c r="S260" s="7"/>
      <c r="T260" s="7"/>
      <c r="U260" s="7"/>
      <c r="V260" s="7"/>
      <c r="W260" s="7"/>
      <c r="X260" s="7"/>
      <c r="Y260" s="7"/>
      <c r="Z260" s="7"/>
    </row>
    <row r="261" spans="1:26" ht="25.5">
      <c r="A261" s="60" t="s">
        <v>515</v>
      </c>
      <c r="B261" s="19" t="s">
        <v>516</v>
      </c>
      <c r="C261" s="13">
        <v>18.5</v>
      </c>
      <c r="D261" s="13">
        <v>76.07</v>
      </c>
      <c r="E261" s="13">
        <f t="shared" si="135"/>
        <v>1407.2949999999998</v>
      </c>
      <c r="F261" s="14">
        <f t="shared" si="136"/>
        <v>368.71128999999996</v>
      </c>
      <c r="G261" s="13">
        <v>14.49</v>
      </c>
      <c r="H261" s="13">
        <f t="shared" si="137"/>
        <v>527.3134365</v>
      </c>
      <c r="I261" s="13"/>
      <c r="J261" s="13">
        <f t="shared" si="138"/>
        <v>2317.8097264999997</v>
      </c>
      <c r="K261" s="13">
        <f t="shared" si="139"/>
        <v>231.78097264999997</v>
      </c>
      <c r="L261" s="21">
        <f t="shared" si="140"/>
        <v>2549.59</v>
      </c>
      <c r="M261" s="21">
        <f t="shared" si="141"/>
        <v>458.93</v>
      </c>
      <c r="N261" s="21">
        <f t="shared" si="142"/>
        <v>3008.52</v>
      </c>
      <c r="O261" s="56"/>
      <c r="P261" s="8"/>
      <c r="Q261" s="8"/>
      <c r="R261" s="8"/>
      <c r="S261" s="7"/>
      <c r="T261" s="7"/>
      <c r="U261" s="7"/>
      <c r="V261" s="7"/>
      <c r="W261" s="7"/>
      <c r="X261" s="7"/>
      <c r="Y261" s="7"/>
      <c r="Z261" s="7"/>
    </row>
    <row r="262" spans="1:26" ht="30">
      <c r="A262" s="52" t="s">
        <v>517</v>
      </c>
      <c r="B262" s="9" t="s">
        <v>518</v>
      </c>
      <c r="C262" s="13"/>
      <c r="D262" s="13"/>
      <c r="E262" s="13"/>
      <c r="F262" s="14"/>
      <c r="G262" s="13"/>
      <c r="H262" s="13"/>
      <c r="I262" s="13"/>
      <c r="J262" s="13"/>
      <c r="K262" s="13"/>
      <c r="L262" s="61"/>
      <c r="M262" s="61"/>
      <c r="N262" s="61"/>
      <c r="O262" s="56"/>
      <c r="P262" s="8"/>
      <c r="Q262" s="8"/>
      <c r="R262" s="8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54" t="s">
        <v>519</v>
      </c>
      <c r="B263" s="62" t="s">
        <v>520</v>
      </c>
      <c r="C263" s="13"/>
      <c r="D263" s="13"/>
      <c r="E263" s="13"/>
      <c r="F263" s="14"/>
      <c r="G263" s="13"/>
      <c r="H263" s="13"/>
      <c r="I263" s="13"/>
      <c r="J263" s="13"/>
      <c r="K263" s="13"/>
      <c r="L263" s="21"/>
      <c r="M263" s="21"/>
      <c r="N263" s="21"/>
      <c r="O263" s="56"/>
      <c r="P263" s="8"/>
      <c r="Q263" s="8"/>
      <c r="R263" s="8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60" t="s">
        <v>521</v>
      </c>
      <c r="B264" s="63" t="s">
        <v>522</v>
      </c>
      <c r="C264" s="13"/>
      <c r="D264" s="13"/>
      <c r="E264" s="13"/>
      <c r="F264" s="14"/>
      <c r="G264" s="13"/>
      <c r="H264" s="13"/>
      <c r="I264" s="13"/>
      <c r="J264" s="13"/>
      <c r="K264" s="13"/>
      <c r="L264" s="21"/>
      <c r="M264" s="21"/>
      <c r="N264" s="21"/>
      <c r="O264" s="56"/>
      <c r="P264" s="8"/>
      <c r="Q264" s="8"/>
      <c r="R264" s="8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64" t="s">
        <v>523</v>
      </c>
      <c r="B265" s="65" t="s">
        <v>198</v>
      </c>
      <c r="C265" s="13">
        <v>1.67</v>
      </c>
      <c r="D265" s="13">
        <v>76.07</v>
      </c>
      <c r="E265" s="13">
        <f>PRODUCT(C265,D265)</f>
        <v>127.03689999999999</v>
      </c>
      <c r="F265" s="14">
        <f>PRODUCT(E265,0.262)</f>
        <v>33.283667799999996</v>
      </c>
      <c r="G265" s="13">
        <v>7</v>
      </c>
      <c r="H265" s="13">
        <f>PRODUCT(E265,0.3747)</f>
        <v>47.600726429999995</v>
      </c>
      <c r="I265" s="13">
        <v>4.67</v>
      </c>
      <c r="J265" s="13">
        <f>SUM(E265,F265,G265,H265,I265)</f>
        <v>219.59129423</v>
      </c>
      <c r="K265" s="13">
        <f>PRODUCT(J265,0.1)</f>
        <v>21.959129423</v>
      </c>
      <c r="L265" s="21">
        <f>ROUND(SUM(J265,K265),2)</f>
        <v>241.55</v>
      </c>
      <c r="M265" s="21">
        <f>ROUND(L265*0.18,2)</f>
        <v>43.48</v>
      </c>
      <c r="N265" s="21">
        <f>ROUND((L265+M265),2)</f>
        <v>285.03</v>
      </c>
      <c r="O265" s="56"/>
      <c r="P265" s="8"/>
      <c r="Q265" s="8"/>
      <c r="R265" s="8"/>
      <c r="S265" s="7"/>
      <c r="T265" s="7"/>
      <c r="U265" s="7"/>
      <c r="V265" s="7"/>
      <c r="W265" s="7"/>
      <c r="X265" s="7"/>
      <c r="Y265" s="7"/>
      <c r="Z265" s="7"/>
    </row>
    <row r="266" spans="1:26" ht="36" customHeight="1">
      <c r="A266" s="64" t="s">
        <v>524</v>
      </c>
      <c r="B266" s="65" t="s">
        <v>525</v>
      </c>
      <c r="C266" s="13">
        <v>0.1</v>
      </c>
      <c r="D266" s="13">
        <v>76.07</v>
      </c>
      <c r="E266" s="13">
        <f>PRODUCT(C266,D266)</f>
        <v>7.606999999999999</v>
      </c>
      <c r="F266" s="14">
        <f>PRODUCT(E266,0.262)</f>
        <v>1.993034</v>
      </c>
      <c r="G266" s="13">
        <v>7</v>
      </c>
      <c r="H266" s="13">
        <f>PRODUCT(E266,0.3747)</f>
        <v>2.8503429</v>
      </c>
      <c r="I266" s="13">
        <v>4.67</v>
      </c>
      <c r="J266" s="13">
        <f>SUM(E266,F266,G266,H266,I266)</f>
        <v>24.120376900000004</v>
      </c>
      <c r="K266" s="13">
        <f>PRODUCT(J266,0.1)</f>
        <v>2.4120376900000005</v>
      </c>
      <c r="L266" s="21">
        <f>ROUND(SUM(J266,K266),2)</f>
        <v>26.53</v>
      </c>
      <c r="M266" s="21">
        <f>ROUND(L266*0.18,2)</f>
        <v>4.78</v>
      </c>
      <c r="N266" s="21">
        <f>ROUND((L266+M266),2)</f>
        <v>31.31</v>
      </c>
      <c r="O266" s="56"/>
      <c r="P266" s="8"/>
      <c r="Q266" s="8"/>
      <c r="R266" s="8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60" t="s">
        <v>526</v>
      </c>
      <c r="B267" s="63" t="s">
        <v>339</v>
      </c>
      <c r="C267" s="13"/>
      <c r="D267" s="13" t="s">
        <v>60</v>
      </c>
      <c r="E267" s="13"/>
      <c r="F267" s="14"/>
      <c r="G267" s="13"/>
      <c r="H267" s="13" t="s">
        <v>60</v>
      </c>
      <c r="I267" s="13"/>
      <c r="J267" s="13"/>
      <c r="K267" s="13"/>
      <c r="L267" s="21"/>
      <c r="M267" s="21"/>
      <c r="N267" s="21"/>
      <c r="O267" s="56"/>
      <c r="P267" s="8"/>
      <c r="Q267" s="8"/>
      <c r="R267" s="8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64" t="s">
        <v>527</v>
      </c>
      <c r="B268" s="65" t="s">
        <v>198</v>
      </c>
      <c r="C268" s="13">
        <v>3</v>
      </c>
      <c r="D268" s="13">
        <v>76.07</v>
      </c>
      <c r="E268" s="13">
        <f>PRODUCT(C268,D268)</f>
        <v>228.20999999999998</v>
      </c>
      <c r="F268" s="14">
        <f>PRODUCT(E268,0.262)</f>
        <v>59.791019999999996</v>
      </c>
      <c r="G268" s="13">
        <v>7</v>
      </c>
      <c r="H268" s="13">
        <f>PRODUCT(E268,0.3747)</f>
        <v>85.51028699999999</v>
      </c>
      <c r="I268" s="13">
        <v>4.67</v>
      </c>
      <c r="J268" s="13">
        <f>SUM(E268,F268,G268,H268,I268)</f>
        <v>385.181307</v>
      </c>
      <c r="K268" s="13">
        <f>PRODUCT(J268,0.1)</f>
        <v>38.5181307</v>
      </c>
      <c r="L268" s="21">
        <f>ROUND(SUM(J268,K268),2)</f>
        <v>423.7</v>
      </c>
      <c r="M268" s="21">
        <f>ROUND(L268*0.18,2)</f>
        <v>76.27</v>
      </c>
      <c r="N268" s="21">
        <f>ROUND((L268+M268),2)</f>
        <v>499.97</v>
      </c>
      <c r="O268" s="56"/>
      <c r="P268" s="8"/>
      <c r="Q268" s="8"/>
      <c r="R268" s="8"/>
      <c r="S268" s="7"/>
      <c r="T268" s="7"/>
      <c r="U268" s="7"/>
      <c r="V268" s="7"/>
      <c r="W268" s="7"/>
      <c r="X268" s="7"/>
      <c r="Y268" s="7"/>
      <c r="Z268" s="7"/>
    </row>
    <row r="269" spans="1:26" ht="38.25">
      <c r="A269" s="64" t="s">
        <v>528</v>
      </c>
      <c r="B269" s="65" t="s">
        <v>529</v>
      </c>
      <c r="C269" s="13">
        <v>0.1</v>
      </c>
      <c r="D269" s="13">
        <v>76.07</v>
      </c>
      <c r="E269" s="13">
        <f>PRODUCT(C269,D269)</f>
        <v>7.606999999999999</v>
      </c>
      <c r="F269" s="14">
        <f>PRODUCT(E269,0.262)</f>
        <v>1.993034</v>
      </c>
      <c r="G269" s="13">
        <v>7</v>
      </c>
      <c r="H269" s="13">
        <f>PRODUCT(E269,0.3747)</f>
        <v>2.8503429</v>
      </c>
      <c r="I269" s="13">
        <v>4.67</v>
      </c>
      <c r="J269" s="13">
        <f>SUM(E269,F269,G269,H269,I269)</f>
        <v>24.120376900000004</v>
      </c>
      <c r="K269" s="13">
        <f>PRODUCT(J269,0.1)</f>
        <v>2.4120376900000005</v>
      </c>
      <c r="L269" s="21">
        <f>ROUND(SUM(J269,K269),2)</f>
        <v>26.53</v>
      </c>
      <c r="M269" s="21">
        <f>ROUND(L269*0.18,2)</f>
        <v>4.78</v>
      </c>
      <c r="N269" s="21">
        <f>ROUND((L269+M269),2)</f>
        <v>31.31</v>
      </c>
      <c r="O269" s="56"/>
      <c r="P269" s="8"/>
      <c r="Q269" s="8"/>
      <c r="R269" s="8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60" t="s">
        <v>530</v>
      </c>
      <c r="B270" s="63" t="s">
        <v>531</v>
      </c>
      <c r="C270" s="13"/>
      <c r="D270" s="13" t="s">
        <v>60</v>
      </c>
      <c r="E270" s="13"/>
      <c r="F270" s="14"/>
      <c r="G270" s="13"/>
      <c r="H270" s="13" t="s">
        <v>60</v>
      </c>
      <c r="I270" s="13"/>
      <c r="J270" s="13"/>
      <c r="K270" s="13"/>
      <c r="L270" s="21"/>
      <c r="M270" s="21"/>
      <c r="N270" s="21"/>
      <c r="O270" s="56"/>
      <c r="P270" s="8"/>
      <c r="Q270" s="8"/>
      <c r="R270" s="8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64" t="s">
        <v>532</v>
      </c>
      <c r="B271" s="65" t="s">
        <v>198</v>
      </c>
      <c r="C271" s="13">
        <v>2.5</v>
      </c>
      <c r="D271" s="13">
        <v>76.07</v>
      </c>
      <c r="E271" s="13">
        <f>PRODUCT(C271,D271)</f>
        <v>190.17499999999998</v>
      </c>
      <c r="F271" s="14">
        <f>PRODUCT(E271,0.262)</f>
        <v>49.825849999999996</v>
      </c>
      <c r="G271" s="13">
        <v>7</v>
      </c>
      <c r="H271" s="13">
        <f>PRODUCT(E271,0.3747)</f>
        <v>71.25857249999999</v>
      </c>
      <c r="I271" s="13">
        <v>4.67</v>
      </c>
      <c r="J271" s="13">
        <f>SUM(E271,F271,G271,H271,I271)</f>
        <v>322.9294225</v>
      </c>
      <c r="K271" s="13">
        <f>PRODUCT(J271,0.1)</f>
        <v>32.29294225</v>
      </c>
      <c r="L271" s="21">
        <f>ROUND(SUM(J271,K271),2)</f>
        <v>355.22</v>
      </c>
      <c r="M271" s="21">
        <f>ROUND(L271*0.18,2)</f>
        <v>63.94</v>
      </c>
      <c r="N271" s="21">
        <f>ROUND((L271+M271),2)</f>
        <v>419.16</v>
      </c>
      <c r="O271" s="56"/>
      <c r="P271" s="8"/>
      <c r="Q271" s="8"/>
      <c r="R271" s="8"/>
      <c r="S271" s="7"/>
      <c r="T271" s="7"/>
      <c r="U271" s="7"/>
      <c r="V271" s="7"/>
      <c r="W271" s="7"/>
      <c r="X271" s="7"/>
      <c r="Y271" s="7"/>
      <c r="Z271" s="7"/>
    </row>
    <row r="272" spans="1:26" ht="38.25">
      <c r="A272" s="64" t="s">
        <v>533</v>
      </c>
      <c r="B272" s="65" t="s">
        <v>534</v>
      </c>
      <c r="C272" s="13">
        <v>0.1</v>
      </c>
      <c r="D272" s="13">
        <v>76.07</v>
      </c>
      <c r="E272" s="13">
        <f>PRODUCT(C272,D272)</f>
        <v>7.606999999999999</v>
      </c>
      <c r="F272" s="14">
        <f>PRODUCT(E272,0.262)</f>
        <v>1.993034</v>
      </c>
      <c r="G272" s="13">
        <v>7</v>
      </c>
      <c r="H272" s="13">
        <f>PRODUCT(E272,0.3747)</f>
        <v>2.8503429</v>
      </c>
      <c r="I272" s="13">
        <v>4.67</v>
      </c>
      <c r="J272" s="13">
        <f>SUM(E272,F272,G272,H272,I272)</f>
        <v>24.120376900000004</v>
      </c>
      <c r="K272" s="13">
        <f>PRODUCT(J272,0.1)</f>
        <v>2.4120376900000005</v>
      </c>
      <c r="L272" s="21">
        <f>ROUND(SUM(J272,K272),2)</f>
        <v>26.53</v>
      </c>
      <c r="M272" s="21">
        <f>ROUND(L272*0.18,2)</f>
        <v>4.78</v>
      </c>
      <c r="N272" s="21">
        <f>ROUND((L272+M272),2)</f>
        <v>31.31</v>
      </c>
      <c r="O272" s="56"/>
      <c r="P272" s="8"/>
      <c r="Q272" s="8"/>
      <c r="R272" s="8"/>
      <c r="S272" s="7"/>
      <c r="T272" s="7"/>
      <c r="U272" s="7"/>
      <c r="V272" s="7"/>
      <c r="W272" s="7"/>
      <c r="X272" s="7"/>
      <c r="Y272" s="7"/>
      <c r="Z272" s="7"/>
    </row>
    <row r="273" spans="1:26" ht="50.25" customHeight="1">
      <c r="A273" s="54" t="s">
        <v>535</v>
      </c>
      <c r="B273" s="62" t="s">
        <v>536</v>
      </c>
      <c r="C273" s="13" t="s">
        <v>60</v>
      </c>
      <c r="D273" s="13" t="s">
        <v>60</v>
      </c>
      <c r="E273" s="13" t="s">
        <v>60</v>
      </c>
      <c r="F273" s="14" t="s">
        <v>60</v>
      </c>
      <c r="G273" s="13" t="s">
        <v>60</v>
      </c>
      <c r="H273" s="13" t="s">
        <v>60</v>
      </c>
      <c r="I273" s="13" t="s">
        <v>60</v>
      </c>
      <c r="J273" s="13" t="s">
        <v>60</v>
      </c>
      <c r="K273" s="13" t="s">
        <v>60</v>
      </c>
      <c r="L273" s="21" t="s">
        <v>60</v>
      </c>
      <c r="M273" s="21" t="s">
        <v>60</v>
      </c>
      <c r="N273" s="21" t="s">
        <v>60</v>
      </c>
      <c r="O273" s="56"/>
      <c r="P273" s="8"/>
      <c r="Q273" s="8"/>
      <c r="R273" s="8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60" t="s">
        <v>537</v>
      </c>
      <c r="B274" s="63" t="s">
        <v>522</v>
      </c>
      <c r="C274" s="13"/>
      <c r="D274" s="13"/>
      <c r="E274" s="13"/>
      <c r="F274" s="14"/>
      <c r="G274" s="13"/>
      <c r="H274" s="13"/>
      <c r="I274" s="13"/>
      <c r="J274" s="13"/>
      <c r="K274" s="13"/>
      <c r="L274" s="21"/>
      <c r="M274" s="21"/>
      <c r="N274" s="21"/>
      <c r="O274" s="56"/>
      <c r="P274" s="8"/>
      <c r="Q274" s="8"/>
      <c r="R274" s="8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64" t="s">
        <v>538</v>
      </c>
      <c r="B275" s="63" t="s">
        <v>198</v>
      </c>
      <c r="C275" s="13">
        <v>1.67</v>
      </c>
      <c r="D275" s="13">
        <v>76.07</v>
      </c>
      <c r="E275" s="13">
        <f>PRODUCT(C275,D275)</f>
        <v>127.03689999999999</v>
      </c>
      <c r="F275" s="14">
        <f>PRODUCT(E275,0.262)</f>
        <v>33.283667799999996</v>
      </c>
      <c r="G275" s="13">
        <v>7</v>
      </c>
      <c r="H275" s="13">
        <f>PRODUCT(E275,0.3747)</f>
        <v>47.600726429999995</v>
      </c>
      <c r="I275" s="13">
        <v>4.67</v>
      </c>
      <c r="J275" s="13">
        <f>SUM(E275,F275,G275,H275,I275)</f>
        <v>219.59129423</v>
      </c>
      <c r="K275" s="13">
        <f>PRODUCT(J275,0.1)</f>
        <v>21.959129423</v>
      </c>
      <c r="L275" s="21">
        <f>ROUND(SUM(J275,K275),2)</f>
        <v>241.55</v>
      </c>
      <c r="M275" s="21">
        <f>ROUND(L275*0.18,2)</f>
        <v>43.48</v>
      </c>
      <c r="N275" s="21">
        <f>ROUND((L275+M275),2)</f>
        <v>285.03</v>
      </c>
      <c r="O275" s="56"/>
      <c r="P275" s="8"/>
      <c r="Q275" s="8"/>
      <c r="R275" s="8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64" t="s">
        <v>539</v>
      </c>
      <c r="B276" s="63" t="s">
        <v>540</v>
      </c>
      <c r="C276" s="13">
        <v>0.1</v>
      </c>
      <c r="D276" s="13">
        <v>76.07</v>
      </c>
      <c r="E276" s="13">
        <f>PRODUCT(C276,D276)</f>
        <v>7.606999999999999</v>
      </c>
      <c r="F276" s="14">
        <f>PRODUCT(E276,0.262)</f>
        <v>1.993034</v>
      </c>
      <c r="G276" s="13">
        <v>7</v>
      </c>
      <c r="H276" s="13">
        <f>PRODUCT(E276,0.3747)</f>
        <v>2.8503429</v>
      </c>
      <c r="I276" s="13">
        <v>4.67</v>
      </c>
      <c r="J276" s="13">
        <f>SUM(E276,F276,G276,H276,I276)</f>
        <v>24.120376900000004</v>
      </c>
      <c r="K276" s="13">
        <f>PRODUCT(J276,0.1)</f>
        <v>2.4120376900000005</v>
      </c>
      <c r="L276" s="21">
        <f>ROUND(SUM(J276,K276),2)</f>
        <v>26.53</v>
      </c>
      <c r="M276" s="21">
        <f>ROUND(L276*0.18,2)</f>
        <v>4.78</v>
      </c>
      <c r="N276" s="21">
        <f>ROUND((L276+M276),2)</f>
        <v>31.31</v>
      </c>
      <c r="O276" s="56"/>
      <c r="P276" s="8"/>
      <c r="Q276" s="8"/>
      <c r="R276" s="8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60" t="s">
        <v>541</v>
      </c>
      <c r="B277" s="63" t="s">
        <v>339</v>
      </c>
      <c r="C277" s="13"/>
      <c r="D277" s="13"/>
      <c r="E277" s="13"/>
      <c r="F277" s="14"/>
      <c r="G277" s="13"/>
      <c r="H277" s="13"/>
      <c r="I277" s="13"/>
      <c r="J277" s="13"/>
      <c r="K277" s="13"/>
      <c r="L277" s="21"/>
      <c r="M277" s="21"/>
      <c r="N277" s="21"/>
      <c r="O277" s="56"/>
      <c r="P277" s="8"/>
      <c r="Q277" s="8"/>
      <c r="R277" s="8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64" t="s">
        <v>542</v>
      </c>
      <c r="B278" s="63" t="s">
        <v>198</v>
      </c>
      <c r="C278" s="13">
        <v>2.5</v>
      </c>
      <c r="D278" s="13">
        <v>76.07</v>
      </c>
      <c r="E278" s="13">
        <f>PRODUCT(C278,D278)</f>
        <v>190.17499999999998</v>
      </c>
      <c r="F278" s="14">
        <f>PRODUCT(E278,0.262)</f>
        <v>49.825849999999996</v>
      </c>
      <c r="G278" s="13">
        <v>7</v>
      </c>
      <c r="H278" s="13">
        <f>PRODUCT(E278,0.3747)</f>
        <v>71.25857249999999</v>
      </c>
      <c r="I278" s="13">
        <v>4.67</v>
      </c>
      <c r="J278" s="13">
        <f>SUM(E278,F278,G278,H278,I278)</f>
        <v>322.9294225</v>
      </c>
      <c r="K278" s="13">
        <f>PRODUCT(J278,0.1)</f>
        <v>32.29294225</v>
      </c>
      <c r="L278" s="21">
        <f>ROUND(SUM(J278,K278),2)</f>
        <v>355.22</v>
      </c>
      <c r="M278" s="21">
        <f>ROUND(L278*0.18,2)</f>
        <v>63.94</v>
      </c>
      <c r="N278" s="21">
        <f>ROUND((L278+M278),2)</f>
        <v>419.16</v>
      </c>
      <c r="O278" s="56"/>
      <c r="P278" s="8"/>
      <c r="Q278" s="8"/>
      <c r="R278" s="8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64" t="s">
        <v>543</v>
      </c>
      <c r="B279" s="63" t="s">
        <v>540</v>
      </c>
      <c r="C279" s="13">
        <v>0.1</v>
      </c>
      <c r="D279" s="13">
        <v>76.07</v>
      </c>
      <c r="E279" s="13">
        <f>PRODUCT(C279,D279)</f>
        <v>7.606999999999999</v>
      </c>
      <c r="F279" s="14">
        <f>PRODUCT(E279,0.262)</f>
        <v>1.993034</v>
      </c>
      <c r="G279" s="13">
        <v>7</v>
      </c>
      <c r="H279" s="13">
        <f>PRODUCT(E279,0.3747)</f>
        <v>2.8503429</v>
      </c>
      <c r="I279" s="13">
        <v>4.67</v>
      </c>
      <c r="J279" s="13">
        <f>SUM(E279,F279,G279,H279,I279)</f>
        <v>24.120376900000004</v>
      </c>
      <c r="K279" s="13">
        <f>PRODUCT(J279,0.1)</f>
        <v>2.4120376900000005</v>
      </c>
      <c r="L279" s="21">
        <f>ROUND(SUM(J279,K279),2)</f>
        <v>26.53</v>
      </c>
      <c r="M279" s="21">
        <f>ROUND(L279*0.18,2)</f>
        <v>4.78</v>
      </c>
      <c r="N279" s="21">
        <f>ROUND((L279+M279),2)</f>
        <v>31.31</v>
      </c>
      <c r="O279" s="56"/>
      <c r="P279" s="8"/>
      <c r="Q279" s="8"/>
      <c r="R279" s="8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60" t="s">
        <v>544</v>
      </c>
      <c r="B280" s="63" t="s">
        <v>531</v>
      </c>
      <c r="C280" s="13"/>
      <c r="D280" s="13"/>
      <c r="E280" s="13"/>
      <c r="F280" s="14"/>
      <c r="G280" s="13"/>
      <c r="H280" s="13"/>
      <c r="I280" s="13"/>
      <c r="J280" s="13"/>
      <c r="K280" s="13"/>
      <c r="L280" s="21"/>
      <c r="M280" s="21"/>
      <c r="N280" s="21"/>
      <c r="O280" s="56"/>
      <c r="P280" s="8"/>
      <c r="Q280" s="8"/>
      <c r="R280" s="8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64" t="s">
        <v>545</v>
      </c>
      <c r="B281" s="63" t="s">
        <v>198</v>
      </c>
      <c r="C281" s="13">
        <v>2.5</v>
      </c>
      <c r="D281" s="13">
        <v>76.07</v>
      </c>
      <c r="E281" s="13">
        <f>PRODUCT(C281,D281)</f>
        <v>190.17499999999998</v>
      </c>
      <c r="F281" s="14">
        <f>PRODUCT(E281,0.262)</f>
        <v>49.825849999999996</v>
      </c>
      <c r="G281" s="13">
        <v>7</v>
      </c>
      <c r="H281" s="13">
        <f>PRODUCT(E281,0.3747)</f>
        <v>71.25857249999999</v>
      </c>
      <c r="I281" s="13">
        <v>4.67</v>
      </c>
      <c r="J281" s="13">
        <f>SUM(E281,F281,G281,H281,I281)</f>
        <v>322.9294225</v>
      </c>
      <c r="K281" s="13">
        <f>PRODUCT(J281,0.1)</f>
        <v>32.29294225</v>
      </c>
      <c r="L281" s="21">
        <f>ROUND(SUM(J281,K281),2)</f>
        <v>355.22</v>
      </c>
      <c r="M281" s="21">
        <f>ROUND(L281*0.18,2)</f>
        <v>63.94</v>
      </c>
      <c r="N281" s="21">
        <f>ROUND((L281+M281),2)</f>
        <v>419.16</v>
      </c>
      <c r="O281" s="56"/>
      <c r="P281" s="8"/>
      <c r="Q281" s="8"/>
      <c r="R281" s="8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64" t="s">
        <v>546</v>
      </c>
      <c r="B282" s="63" t="s">
        <v>540</v>
      </c>
      <c r="C282" s="13">
        <v>0.1</v>
      </c>
      <c r="D282" s="13">
        <v>76.07</v>
      </c>
      <c r="E282" s="13">
        <f>PRODUCT(C282,D282)</f>
        <v>7.606999999999999</v>
      </c>
      <c r="F282" s="14">
        <f>PRODUCT(E282,0.262)</f>
        <v>1.993034</v>
      </c>
      <c r="G282" s="13">
        <v>7</v>
      </c>
      <c r="H282" s="13">
        <f>PRODUCT(E282,0.3747)</f>
        <v>2.8503429</v>
      </c>
      <c r="I282" s="13">
        <v>4.67</v>
      </c>
      <c r="J282" s="13">
        <f>SUM(E282,F282,G282,H282,I282)</f>
        <v>24.120376900000004</v>
      </c>
      <c r="K282" s="13">
        <f>PRODUCT(J282,0.1)</f>
        <v>2.4120376900000005</v>
      </c>
      <c r="L282" s="21">
        <f>ROUND(SUM(J282,K282),2)</f>
        <v>26.53</v>
      </c>
      <c r="M282" s="21">
        <f>ROUND(L282*0.18,2)</f>
        <v>4.78</v>
      </c>
      <c r="N282" s="21">
        <f>ROUND((L282+M282),2)</f>
        <v>31.31</v>
      </c>
      <c r="O282" s="56"/>
      <c r="P282" s="8"/>
      <c r="Q282" s="8"/>
      <c r="R282" s="8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54" t="s">
        <v>547</v>
      </c>
      <c r="B283" s="66" t="s">
        <v>548</v>
      </c>
      <c r="C283" s="13">
        <v>4.25</v>
      </c>
      <c r="D283" s="13">
        <v>76.07</v>
      </c>
      <c r="E283" s="13">
        <f>PRODUCT(C283,D283)</f>
        <v>323.29749999999996</v>
      </c>
      <c r="F283" s="14">
        <f>PRODUCT(E283,0.262)</f>
        <v>84.70394499999999</v>
      </c>
      <c r="G283" s="13">
        <v>7</v>
      </c>
      <c r="H283" s="13">
        <f>PRODUCT(E283,0.3747)</f>
        <v>121.13957324999997</v>
      </c>
      <c r="I283" s="13">
        <v>4.67</v>
      </c>
      <c r="J283" s="13">
        <f>SUM(E283,F283,G283,H283,I283)</f>
        <v>540.8110182499998</v>
      </c>
      <c r="K283" s="13">
        <f>PRODUCT(J283,0.1)</f>
        <v>54.08110182499999</v>
      </c>
      <c r="L283" s="21">
        <f>ROUND(SUM(J283,K283),2)</f>
        <v>594.89</v>
      </c>
      <c r="M283" s="21">
        <f>ROUND(L283*0.18,2)</f>
        <v>107.08</v>
      </c>
      <c r="N283" s="21">
        <f>ROUND((L283+M283),2)</f>
        <v>701.97</v>
      </c>
      <c r="O283" s="56"/>
      <c r="P283" s="8"/>
      <c r="Q283" s="8"/>
      <c r="R283" s="8"/>
      <c r="S283" s="7"/>
      <c r="T283" s="7"/>
      <c r="U283" s="7"/>
      <c r="V283" s="7"/>
      <c r="W283" s="7"/>
      <c r="X283" s="7"/>
      <c r="Y283" s="7"/>
      <c r="Z283" s="7"/>
    </row>
    <row r="284" spans="1:26" ht="23.25" customHeight="1">
      <c r="A284" s="67" t="s">
        <v>549</v>
      </c>
      <c r="B284" s="68" t="s">
        <v>550</v>
      </c>
      <c r="C284" s="13"/>
      <c r="D284" s="13"/>
      <c r="E284" s="13"/>
      <c r="F284" s="14"/>
      <c r="G284" s="13"/>
      <c r="H284" s="13" t="s">
        <v>60</v>
      </c>
      <c r="I284" s="13"/>
      <c r="J284" s="13"/>
      <c r="K284" s="13"/>
      <c r="L284" s="21"/>
      <c r="M284" s="21"/>
      <c r="N284" s="21"/>
      <c r="O284" s="56"/>
      <c r="P284" s="8"/>
      <c r="Q284" s="8"/>
      <c r="R284" s="8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60" t="s">
        <v>551</v>
      </c>
      <c r="B285" s="63" t="s">
        <v>522</v>
      </c>
      <c r="C285" s="13"/>
      <c r="D285" s="13"/>
      <c r="E285" s="13"/>
      <c r="F285" s="14"/>
      <c r="G285" s="13"/>
      <c r="H285" s="13" t="s">
        <v>60</v>
      </c>
      <c r="I285" s="13"/>
      <c r="J285" s="13"/>
      <c r="K285" s="13"/>
      <c r="L285" s="21"/>
      <c r="M285" s="21"/>
      <c r="N285" s="21"/>
      <c r="O285" s="56"/>
      <c r="P285" s="8"/>
      <c r="Q285" s="8"/>
      <c r="R285" s="8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64" t="s">
        <v>552</v>
      </c>
      <c r="B286" s="65" t="s">
        <v>198</v>
      </c>
      <c r="C286" s="13">
        <v>1.67</v>
      </c>
      <c r="D286" s="13">
        <v>76.07</v>
      </c>
      <c r="E286" s="13">
        <f>PRODUCT(C286,D286)</f>
        <v>127.03689999999999</v>
      </c>
      <c r="F286" s="14">
        <f>PRODUCT(E286,0.262)</f>
        <v>33.283667799999996</v>
      </c>
      <c r="G286" s="13">
        <v>7</v>
      </c>
      <c r="H286" s="13">
        <f>PRODUCT(E286,0.3747)</f>
        <v>47.600726429999995</v>
      </c>
      <c r="I286" s="13">
        <v>4.67</v>
      </c>
      <c r="J286" s="13">
        <f>SUM(E286,F286,G286,H286,I286)</f>
        <v>219.59129423</v>
      </c>
      <c r="K286" s="13">
        <f>PRODUCT(J286,0.1)</f>
        <v>21.959129423</v>
      </c>
      <c r="L286" s="21">
        <f>ROUND(SUM(J286,K286),2)</f>
        <v>241.55</v>
      </c>
      <c r="M286" s="21">
        <f>ROUND(L286*0.18,2)</f>
        <v>43.48</v>
      </c>
      <c r="N286" s="21">
        <f>ROUND((L286+M286),2)</f>
        <v>285.03</v>
      </c>
      <c r="O286" s="56"/>
      <c r="P286" s="8"/>
      <c r="Q286" s="8"/>
      <c r="R286" s="8"/>
      <c r="S286" s="7"/>
      <c r="T286" s="7"/>
      <c r="U286" s="7"/>
      <c r="V286" s="7"/>
      <c r="W286" s="7"/>
      <c r="X286" s="7"/>
      <c r="Y286" s="7"/>
      <c r="Z286" s="7"/>
    </row>
    <row r="287" spans="1:26" ht="27" customHeight="1">
      <c r="A287" s="64" t="s">
        <v>553</v>
      </c>
      <c r="B287" s="65" t="s">
        <v>554</v>
      </c>
      <c r="C287" s="13">
        <v>0.34</v>
      </c>
      <c r="D287" s="13">
        <v>76.07</v>
      </c>
      <c r="E287" s="13">
        <f>PRODUCT(C287,D287)</f>
        <v>25.8638</v>
      </c>
      <c r="F287" s="14">
        <f>PRODUCT(E287,0.262)</f>
        <v>6.7763156</v>
      </c>
      <c r="G287" s="13">
        <v>7</v>
      </c>
      <c r="H287" s="13">
        <f>PRODUCT(E287,0.3747)</f>
        <v>9.69116586</v>
      </c>
      <c r="I287" s="13">
        <v>4.67</v>
      </c>
      <c r="J287" s="13">
        <f>SUM(E287,F287,G287,H287,I287)</f>
        <v>54.00128146</v>
      </c>
      <c r="K287" s="13">
        <f>PRODUCT(J287,0.1)</f>
        <v>5.400128146</v>
      </c>
      <c r="L287" s="21">
        <f>ROUND(SUM(J287,K287),2)</f>
        <v>59.4</v>
      </c>
      <c r="M287" s="21">
        <f>ROUND(L287*0.18,2)</f>
        <v>10.69</v>
      </c>
      <c r="N287" s="21">
        <f>ROUND((L287+M287),2)</f>
        <v>70.09</v>
      </c>
      <c r="O287" s="56"/>
      <c r="P287" s="8"/>
      <c r="Q287" s="8"/>
      <c r="R287" s="8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60" t="s">
        <v>555</v>
      </c>
      <c r="B288" s="63" t="s">
        <v>339</v>
      </c>
      <c r="C288" s="13"/>
      <c r="D288" s="13" t="s">
        <v>60</v>
      </c>
      <c r="E288" s="13"/>
      <c r="F288" s="14"/>
      <c r="G288" s="13"/>
      <c r="H288" s="13" t="s">
        <v>60</v>
      </c>
      <c r="I288" s="13"/>
      <c r="J288" s="13"/>
      <c r="K288" s="13"/>
      <c r="L288" s="21"/>
      <c r="M288" s="21"/>
      <c r="N288" s="21"/>
      <c r="O288" s="56"/>
      <c r="P288" s="8"/>
      <c r="Q288" s="8"/>
      <c r="R288" s="8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64" t="s">
        <v>556</v>
      </c>
      <c r="B289" s="65" t="s">
        <v>198</v>
      </c>
      <c r="C289" s="13">
        <v>2.5</v>
      </c>
      <c r="D289" s="13">
        <v>76.07</v>
      </c>
      <c r="E289" s="13">
        <f>PRODUCT(C289,D289)</f>
        <v>190.17499999999998</v>
      </c>
      <c r="F289" s="14">
        <f>PRODUCT(E289,0.262)</f>
        <v>49.825849999999996</v>
      </c>
      <c r="G289" s="13">
        <v>7</v>
      </c>
      <c r="H289" s="13">
        <f>PRODUCT(E289,0.3747)</f>
        <v>71.25857249999999</v>
      </c>
      <c r="I289" s="13">
        <v>4.67</v>
      </c>
      <c r="J289" s="13">
        <f>SUM(E289,F289,G289,H289,I289)</f>
        <v>322.9294225</v>
      </c>
      <c r="K289" s="13">
        <f>PRODUCT(J289,0.1)</f>
        <v>32.29294225</v>
      </c>
      <c r="L289" s="21">
        <f>ROUND(SUM(J289,K289),2)</f>
        <v>355.22</v>
      </c>
      <c r="M289" s="21">
        <f>ROUND(L289*0.18,2)</f>
        <v>63.94</v>
      </c>
      <c r="N289" s="21">
        <f>ROUND((L289+M289),2)</f>
        <v>419.16</v>
      </c>
      <c r="O289" s="56"/>
      <c r="P289" s="8"/>
      <c r="Q289" s="8"/>
      <c r="R289" s="8"/>
      <c r="S289" s="7"/>
      <c r="T289" s="7"/>
      <c r="U289" s="7"/>
      <c r="V289" s="7"/>
      <c r="W289" s="7"/>
      <c r="X289" s="7"/>
      <c r="Y289" s="7"/>
      <c r="Z289" s="7"/>
    </row>
    <row r="290" spans="1:26" ht="29.25" customHeight="1">
      <c r="A290" s="64" t="s">
        <v>557</v>
      </c>
      <c r="B290" s="65" t="s">
        <v>554</v>
      </c>
      <c r="C290" s="13">
        <v>0.34</v>
      </c>
      <c r="D290" s="13">
        <v>76.07</v>
      </c>
      <c r="E290" s="13">
        <f>PRODUCT(C290,D290)</f>
        <v>25.8638</v>
      </c>
      <c r="F290" s="14">
        <f>PRODUCT(E290,0.262)</f>
        <v>6.7763156</v>
      </c>
      <c r="G290" s="13">
        <v>7</v>
      </c>
      <c r="H290" s="13">
        <f>PRODUCT(E290,0.3747)</f>
        <v>9.69116586</v>
      </c>
      <c r="I290" s="13">
        <v>4.67</v>
      </c>
      <c r="J290" s="13">
        <f>SUM(E290,F290,G290,H290,I290)</f>
        <v>54.00128146</v>
      </c>
      <c r="K290" s="13">
        <f>PRODUCT(J290,0.1)</f>
        <v>5.400128146</v>
      </c>
      <c r="L290" s="21">
        <f>ROUND(SUM(J290,K290),2)</f>
        <v>59.4</v>
      </c>
      <c r="M290" s="21">
        <f>ROUND(L290*0.18,2)</f>
        <v>10.69</v>
      </c>
      <c r="N290" s="21">
        <f>ROUND((L290+M290),2)</f>
        <v>70.09</v>
      </c>
      <c r="O290" s="56"/>
      <c r="P290" s="8"/>
      <c r="Q290" s="8"/>
      <c r="R290" s="8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60" t="s">
        <v>558</v>
      </c>
      <c r="B291" s="63" t="s">
        <v>531</v>
      </c>
      <c r="C291" s="13"/>
      <c r="D291" s="13" t="s">
        <v>60</v>
      </c>
      <c r="E291" s="13"/>
      <c r="F291" s="14"/>
      <c r="G291" s="13"/>
      <c r="H291" s="13" t="s">
        <v>60</v>
      </c>
      <c r="I291" s="13"/>
      <c r="J291" s="13"/>
      <c r="K291" s="13"/>
      <c r="L291" s="21"/>
      <c r="M291" s="21"/>
      <c r="N291" s="21"/>
      <c r="O291" s="56"/>
      <c r="P291" s="8"/>
      <c r="Q291" s="8"/>
      <c r="R291" s="8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64" t="s">
        <v>559</v>
      </c>
      <c r="B292" s="65" t="s">
        <v>198</v>
      </c>
      <c r="C292" s="13">
        <v>2.5</v>
      </c>
      <c r="D292" s="13">
        <v>76.07</v>
      </c>
      <c r="E292" s="13">
        <f>PRODUCT(C292,D292)</f>
        <v>190.17499999999998</v>
      </c>
      <c r="F292" s="14">
        <f>PRODUCT(E292,0.262)</f>
        <v>49.825849999999996</v>
      </c>
      <c r="G292" s="13">
        <v>7</v>
      </c>
      <c r="H292" s="13">
        <f>PRODUCT(E292,0.3747)</f>
        <v>71.25857249999999</v>
      </c>
      <c r="I292" s="13">
        <v>4.67</v>
      </c>
      <c r="J292" s="13">
        <f>SUM(E292,F292,G292,H292,I292)</f>
        <v>322.9294225</v>
      </c>
      <c r="K292" s="13">
        <f>PRODUCT(J292,0.1)</f>
        <v>32.29294225</v>
      </c>
      <c r="L292" s="21">
        <f>ROUND(SUM(J292,K292),2)</f>
        <v>355.22</v>
      </c>
      <c r="M292" s="21">
        <f>ROUND(L292*0.18,2)</f>
        <v>63.94</v>
      </c>
      <c r="N292" s="21">
        <f>ROUND((L292+M292),2)</f>
        <v>419.16</v>
      </c>
      <c r="O292" s="56"/>
      <c r="P292" s="8"/>
      <c r="Q292" s="8"/>
      <c r="R292" s="8"/>
      <c r="S292" s="7"/>
      <c r="T292" s="7"/>
      <c r="U292" s="7"/>
      <c r="V292" s="7"/>
      <c r="W292" s="7"/>
      <c r="X292" s="7"/>
      <c r="Y292" s="7"/>
      <c r="Z292" s="7"/>
    </row>
    <row r="293" spans="1:26" ht="25.5">
      <c r="A293" s="64" t="s">
        <v>560</v>
      </c>
      <c r="B293" s="65" t="s">
        <v>554</v>
      </c>
      <c r="C293" s="13">
        <v>0.34</v>
      </c>
      <c r="D293" s="13">
        <v>76.07</v>
      </c>
      <c r="E293" s="13">
        <f>PRODUCT(C293,D293)</f>
        <v>25.8638</v>
      </c>
      <c r="F293" s="14">
        <f>PRODUCT(E293,0.262)</f>
        <v>6.7763156</v>
      </c>
      <c r="G293" s="13">
        <v>7</v>
      </c>
      <c r="H293" s="13">
        <f>PRODUCT(E293,0.3747)</f>
        <v>9.69116586</v>
      </c>
      <c r="I293" s="13">
        <v>4.67</v>
      </c>
      <c r="J293" s="13">
        <f>SUM(E293,F293,G293,H293,I293)</f>
        <v>54.00128146</v>
      </c>
      <c r="K293" s="13">
        <f>PRODUCT(J293,0.1)</f>
        <v>5.400128146</v>
      </c>
      <c r="L293" s="21">
        <f>ROUND(SUM(J293,K293),2)</f>
        <v>59.4</v>
      </c>
      <c r="M293" s="21">
        <f>ROUND(L293*0.18,2)</f>
        <v>10.69</v>
      </c>
      <c r="N293" s="21">
        <f>ROUND((L293+M293),2)</f>
        <v>70.09</v>
      </c>
      <c r="O293" s="56"/>
      <c r="P293" s="8"/>
      <c r="Q293" s="8"/>
      <c r="R293" s="8"/>
      <c r="S293" s="7"/>
      <c r="T293" s="7"/>
      <c r="U293" s="7"/>
      <c r="V293" s="7"/>
      <c r="W293" s="7"/>
      <c r="X293" s="7"/>
      <c r="Y293" s="7"/>
      <c r="Z293" s="7"/>
    </row>
    <row r="294" spans="1:26" ht="24">
      <c r="A294" s="54" t="s">
        <v>561</v>
      </c>
      <c r="B294" s="69" t="s">
        <v>562</v>
      </c>
      <c r="C294" s="13">
        <v>3</v>
      </c>
      <c r="D294" s="13">
        <v>76.07</v>
      </c>
      <c r="E294" s="13">
        <f>PRODUCT(C294,D294)</f>
        <v>228.20999999999998</v>
      </c>
      <c r="F294" s="14">
        <f>PRODUCT(E294,0.262)</f>
        <v>59.791019999999996</v>
      </c>
      <c r="G294" s="13">
        <v>7</v>
      </c>
      <c r="H294" s="13">
        <f>PRODUCT(E294,0.3747)</f>
        <v>85.51028699999999</v>
      </c>
      <c r="I294" s="13">
        <v>4.67</v>
      </c>
      <c r="J294" s="13">
        <f>SUM(E294,F294,G294,H294,I294)</f>
        <v>385.181307</v>
      </c>
      <c r="K294" s="13">
        <f>PRODUCT(J294,0.1)</f>
        <v>38.5181307</v>
      </c>
      <c r="L294" s="21">
        <f>ROUND(SUM(J294,K294),2)</f>
        <v>423.7</v>
      </c>
      <c r="M294" s="21">
        <f>ROUND(L294*0.18,2)</f>
        <v>76.27</v>
      </c>
      <c r="N294" s="21">
        <f>ROUND((L294+M294),2)</f>
        <v>499.97</v>
      </c>
      <c r="O294" s="56"/>
      <c r="P294" s="8"/>
      <c r="Q294" s="8"/>
      <c r="R294" s="8"/>
      <c r="S294" s="7"/>
      <c r="T294" s="7"/>
      <c r="U294" s="7"/>
      <c r="V294" s="7"/>
      <c r="W294" s="7"/>
      <c r="X294" s="7"/>
      <c r="Y294" s="7"/>
      <c r="Z294" s="7"/>
    </row>
    <row r="295" spans="1:26" ht="51" customHeight="1">
      <c r="A295" s="40" t="s">
        <v>563</v>
      </c>
      <c r="B295" s="70" t="s">
        <v>564</v>
      </c>
      <c r="C295" s="49"/>
      <c r="D295" s="49"/>
      <c r="E295" s="49"/>
      <c r="F295" s="50"/>
      <c r="G295" s="49"/>
      <c r="H295" s="49"/>
      <c r="I295" s="49"/>
      <c r="J295" s="49"/>
      <c r="K295" s="49"/>
      <c r="L295" s="21"/>
      <c r="M295" s="21"/>
      <c r="N295" s="21"/>
      <c r="O295" s="56"/>
      <c r="P295" s="8"/>
      <c r="Q295" s="8"/>
      <c r="R295" s="8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1" t="s">
        <v>565</v>
      </c>
      <c r="B296" s="72" t="s">
        <v>531</v>
      </c>
      <c r="C296" s="73">
        <v>1.3</v>
      </c>
      <c r="D296" s="49">
        <v>76.07</v>
      </c>
      <c r="E296" s="49">
        <f>PRODUCT(C296,D296)</f>
        <v>98.89099999999999</v>
      </c>
      <c r="F296" s="50">
        <f>PRODUCT(E296,0.262)</f>
        <v>25.909442</v>
      </c>
      <c r="G296" s="49">
        <v>181.5</v>
      </c>
      <c r="H296" s="49">
        <f>PRODUCT(E296,0.3747)</f>
        <v>37.0544577</v>
      </c>
      <c r="I296" s="49" t="s">
        <v>60</v>
      </c>
      <c r="J296" s="49">
        <f>SUM(E296,F296,G296,H296,I296)</f>
        <v>343.3548997</v>
      </c>
      <c r="K296" s="49">
        <f>PRODUCT(J296,0.1)</f>
        <v>34.33548997</v>
      </c>
      <c r="L296" s="21">
        <f>ROUND(SUM(J296,K296),2)</f>
        <v>377.69</v>
      </c>
      <c r="M296" s="21">
        <f>ROUND(L296*0.18,2)</f>
        <v>67.98</v>
      </c>
      <c r="N296" s="21">
        <f>ROUND((L296+M296),2)</f>
        <v>445.67</v>
      </c>
      <c r="O296" s="56"/>
      <c r="P296" s="8"/>
      <c r="Q296" s="8"/>
      <c r="R296" s="8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1" t="s">
        <v>566</v>
      </c>
      <c r="B297" s="72" t="s">
        <v>339</v>
      </c>
      <c r="C297" s="73">
        <v>1.1</v>
      </c>
      <c r="D297" s="49">
        <v>76.07</v>
      </c>
      <c r="E297" s="49">
        <f>PRODUCT(C297,D297)</f>
        <v>83.67699999999999</v>
      </c>
      <c r="F297" s="50">
        <f>PRODUCT(E297,0.262)</f>
        <v>21.923374</v>
      </c>
      <c r="G297" s="49">
        <v>181.5</v>
      </c>
      <c r="H297" s="49">
        <f>PRODUCT(E297,0.3747)</f>
        <v>31.3537719</v>
      </c>
      <c r="I297" s="49" t="s">
        <v>60</v>
      </c>
      <c r="J297" s="49">
        <f>SUM(E297,F297,G297,H297,I297)</f>
        <v>318.4541459</v>
      </c>
      <c r="K297" s="49">
        <f>PRODUCT(J297,0.1)</f>
        <v>31.845414590000004</v>
      </c>
      <c r="L297" s="21">
        <f>ROUND(SUM(J297,K297),2)</f>
        <v>350.3</v>
      </c>
      <c r="M297" s="21">
        <f>ROUND(L297*0.18,2)</f>
        <v>63.05</v>
      </c>
      <c r="N297" s="21">
        <f>ROUND((L297+M297),2)</f>
        <v>413.35</v>
      </c>
      <c r="O297" s="56"/>
      <c r="P297" s="8"/>
      <c r="Q297" s="8"/>
      <c r="R297" s="8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1" t="s">
        <v>567</v>
      </c>
      <c r="B298" s="72" t="s">
        <v>522</v>
      </c>
      <c r="C298" s="73">
        <v>1</v>
      </c>
      <c r="D298" s="49">
        <v>76.07</v>
      </c>
      <c r="E298" s="49">
        <f>PRODUCT(C298,D298)</f>
        <v>76.07</v>
      </c>
      <c r="F298" s="50">
        <f>PRODUCT(E298,0.262)</f>
        <v>19.930339999999998</v>
      </c>
      <c r="G298" s="49">
        <v>159</v>
      </c>
      <c r="H298" s="49">
        <f>PRODUCT(E298,0.3747)</f>
        <v>28.503429</v>
      </c>
      <c r="I298" s="49" t="s">
        <v>60</v>
      </c>
      <c r="J298" s="49">
        <f>SUM(E298,F298,G298,H298,I298)</f>
        <v>283.503769</v>
      </c>
      <c r="K298" s="49">
        <f>PRODUCT(J298,0.1)</f>
        <v>28.3503769</v>
      </c>
      <c r="L298" s="21">
        <f>ROUND(SUM(J298,K298),2)</f>
        <v>311.85</v>
      </c>
      <c r="M298" s="21">
        <f>ROUND(L298*0.18,2)</f>
        <v>56.13</v>
      </c>
      <c r="N298" s="21">
        <f>ROUND((L298+M298),2)</f>
        <v>367.98</v>
      </c>
      <c r="O298" s="56"/>
      <c r="P298" s="8"/>
      <c r="Q298" s="8"/>
      <c r="R298" s="8"/>
      <c r="S298" s="7"/>
      <c r="T298" s="7"/>
      <c r="U298" s="7"/>
      <c r="V298" s="7"/>
      <c r="W298" s="7"/>
      <c r="X298" s="7"/>
      <c r="Y298" s="7"/>
      <c r="Z298" s="7"/>
    </row>
    <row r="299" spans="1:26" ht="42" customHeight="1">
      <c r="A299" s="40" t="s">
        <v>568</v>
      </c>
      <c r="B299" s="74" t="s">
        <v>569</v>
      </c>
      <c r="C299" s="73" t="s">
        <v>60</v>
      </c>
      <c r="D299" s="73" t="s">
        <v>60</v>
      </c>
      <c r="E299" s="73" t="s">
        <v>60</v>
      </c>
      <c r="F299" s="75" t="s">
        <v>60</v>
      </c>
      <c r="G299" s="73" t="s">
        <v>60</v>
      </c>
      <c r="H299" s="73" t="s">
        <v>60</v>
      </c>
      <c r="I299" s="73" t="s">
        <v>60</v>
      </c>
      <c r="J299" s="73" t="s">
        <v>60</v>
      </c>
      <c r="K299" s="73" t="s">
        <v>60</v>
      </c>
      <c r="L299" s="21" t="s">
        <v>60</v>
      </c>
      <c r="M299" s="21" t="s">
        <v>60</v>
      </c>
      <c r="N299" s="21" t="s">
        <v>60</v>
      </c>
      <c r="O299" s="56"/>
      <c r="P299" s="8"/>
      <c r="Q299" s="8"/>
      <c r="R299" s="8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1" t="s">
        <v>570</v>
      </c>
      <c r="B300" s="65" t="s">
        <v>531</v>
      </c>
      <c r="C300" s="47">
        <v>1.3</v>
      </c>
      <c r="D300" s="13">
        <v>76.07</v>
      </c>
      <c r="E300" s="47">
        <f>PRODUCT(C300,D300)</f>
        <v>98.89099999999999</v>
      </c>
      <c r="F300" s="76">
        <f>PRODUCT(E300,0.262)</f>
        <v>25.909442</v>
      </c>
      <c r="G300" s="47">
        <v>193.74</v>
      </c>
      <c r="H300" s="47">
        <f>PRODUCT(E300,0.3747)</f>
        <v>37.0544577</v>
      </c>
      <c r="I300" s="47" t="s">
        <v>60</v>
      </c>
      <c r="J300" s="47">
        <f>SUM(E300,F300,G300,H300,I300)</f>
        <v>355.5948997</v>
      </c>
      <c r="K300" s="47">
        <f>PRODUCT(J300,0.1)</f>
        <v>35.55948997</v>
      </c>
      <c r="L300" s="21">
        <f>ROUND(SUM(J300,K300),2)</f>
        <v>391.15</v>
      </c>
      <c r="M300" s="21">
        <f>ROUND(L300*0.18,2)</f>
        <v>70.41</v>
      </c>
      <c r="N300" s="21">
        <f>ROUND((L300+M300),2)</f>
        <v>461.56</v>
      </c>
      <c r="O300" s="56"/>
      <c r="P300" s="8"/>
      <c r="Q300" s="8"/>
      <c r="R300" s="8"/>
      <c r="S300" s="7"/>
      <c r="T300" s="7"/>
      <c r="U300" s="7"/>
      <c r="V300" s="7"/>
      <c r="W300" s="7"/>
      <c r="X300" s="7"/>
      <c r="Y300" s="7"/>
      <c r="Z300" s="7"/>
    </row>
    <row r="301" spans="1:14" ht="12.75">
      <c r="A301" s="71" t="s">
        <v>571</v>
      </c>
      <c r="B301" s="65" t="s">
        <v>339</v>
      </c>
      <c r="C301" s="47">
        <v>1.1</v>
      </c>
      <c r="D301" s="13">
        <v>76.07</v>
      </c>
      <c r="E301" s="47">
        <f>PRODUCT(C301,D301)</f>
        <v>83.67699999999999</v>
      </c>
      <c r="F301" s="76">
        <f>PRODUCT(E301,0.262)</f>
        <v>21.923374</v>
      </c>
      <c r="G301" s="47">
        <v>170.08</v>
      </c>
      <c r="H301" s="47">
        <f>PRODUCT(E301,0.3747)</f>
        <v>31.3537719</v>
      </c>
      <c r="I301" s="47" t="s">
        <v>60</v>
      </c>
      <c r="J301" s="47">
        <f>SUM(E301,F301,G301,H301,I301)</f>
        <v>307.03414590000006</v>
      </c>
      <c r="K301" s="47">
        <f>PRODUCT(J301,0.1)</f>
        <v>30.70341459000001</v>
      </c>
      <c r="L301" s="21">
        <f>ROUND(SUM(J301,K301),2)</f>
        <v>337.74</v>
      </c>
      <c r="M301" s="21">
        <f>ROUND(L301*0.18,2)</f>
        <v>60.79</v>
      </c>
      <c r="N301" s="21">
        <f>ROUND((L301+M301),2)</f>
        <v>398.53</v>
      </c>
    </row>
    <row r="302" spans="1:14" ht="12.75">
      <c r="A302" s="71" t="s">
        <v>572</v>
      </c>
      <c r="B302" s="65" t="s">
        <v>522</v>
      </c>
      <c r="C302" s="47">
        <v>1</v>
      </c>
      <c r="D302" s="13">
        <v>76.07</v>
      </c>
      <c r="E302" s="47">
        <f>PRODUCT(C302,D302)</f>
        <v>76.07</v>
      </c>
      <c r="F302" s="76">
        <f>PRODUCT(E302,0.262)</f>
        <v>19.930339999999998</v>
      </c>
      <c r="G302" s="47">
        <v>159</v>
      </c>
      <c r="H302" s="47">
        <f>PRODUCT(E302,0.3747)</f>
        <v>28.503429</v>
      </c>
      <c r="I302" s="47" t="s">
        <v>60</v>
      </c>
      <c r="J302" s="47">
        <f>SUM(E302,F302,G302,H302,I302)</f>
        <v>283.503769</v>
      </c>
      <c r="K302" s="47">
        <f>PRODUCT(J302,0.1)</f>
        <v>28.3503769</v>
      </c>
      <c r="L302" s="21">
        <f>ROUND(SUM(J302,K302),2)</f>
        <v>311.85</v>
      </c>
      <c r="M302" s="21">
        <f>ROUND(L302*0.18,2)</f>
        <v>56.13</v>
      </c>
      <c r="N302" s="21">
        <f>ROUND((L302+M302),2)</f>
        <v>367.98</v>
      </c>
    </row>
    <row r="303" spans="1:14" ht="38.25">
      <c r="A303" s="40" t="s">
        <v>573</v>
      </c>
      <c r="B303" s="77" t="s">
        <v>574</v>
      </c>
      <c r="C303" s="47" t="s">
        <v>60</v>
      </c>
      <c r="D303" s="47" t="s">
        <v>60</v>
      </c>
      <c r="E303" s="47" t="s">
        <v>60</v>
      </c>
      <c r="F303" s="76" t="s">
        <v>60</v>
      </c>
      <c r="G303" s="47" t="s">
        <v>60</v>
      </c>
      <c r="H303" s="47" t="s">
        <v>60</v>
      </c>
      <c r="I303" s="47" t="s">
        <v>60</v>
      </c>
      <c r="J303" s="47" t="s">
        <v>60</v>
      </c>
      <c r="K303" s="47" t="s">
        <v>60</v>
      </c>
      <c r="L303" s="21" t="s">
        <v>60</v>
      </c>
      <c r="M303" s="21" t="s">
        <v>60</v>
      </c>
      <c r="N303" s="21" t="s">
        <v>60</v>
      </c>
    </row>
    <row r="304" spans="1:14" ht="12.75">
      <c r="A304" s="71" t="s">
        <v>575</v>
      </c>
      <c r="B304" s="65" t="s">
        <v>531</v>
      </c>
      <c r="C304" s="47">
        <v>1.2</v>
      </c>
      <c r="D304" s="13">
        <v>76.07</v>
      </c>
      <c r="E304" s="47">
        <f>PRODUCT(C304,D304)</f>
        <v>91.28399999999999</v>
      </c>
      <c r="F304" s="76">
        <f>PRODUCT(E304,0.262)</f>
        <v>23.916408</v>
      </c>
      <c r="G304" s="47">
        <v>228.38</v>
      </c>
      <c r="H304" s="47">
        <f>PRODUCT(E304,0.3747)</f>
        <v>34.2041148</v>
      </c>
      <c r="I304" s="47" t="s">
        <v>60</v>
      </c>
      <c r="J304" s="47">
        <f>SUM(E304,F304,G304,H304,I304)</f>
        <v>377.7845228</v>
      </c>
      <c r="K304" s="47">
        <f>PRODUCT(J304,0.1)</f>
        <v>37.77845228</v>
      </c>
      <c r="L304" s="21">
        <f>ROUND(SUM(J304,K304),2)</f>
        <v>415.56</v>
      </c>
      <c r="M304" s="21">
        <f>ROUND(L304*0.18,2)</f>
        <v>74.8</v>
      </c>
      <c r="N304" s="21">
        <f>ROUND((L304+M304),2)</f>
        <v>490.36</v>
      </c>
    </row>
    <row r="305" spans="1:14" ht="12.75">
      <c r="A305" s="71" t="s">
        <v>576</v>
      </c>
      <c r="B305" s="65" t="s">
        <v>339</v>
      </c>
      <c r="C305" s="47">
        <v>1</v>
      </c>
      <c r="D305" s="13">
        <v>76.07</v>
      </c>
      <c r="E305" s="47">
        <f>PRODUCT(C305,D305)</f>
        <v>76.07</v>
      </c>
      <c r="F305" s="76">
        <f>PRODUCT(E305,0.262)</f>
        <v>19.930339999999998</v>
      </c>
      <c r="G305" s="47">
        <v>242.37</v>
      </c>
      <c r="H305" s="47">
        <f>PRODUCT(E305,0.3747)</f>
        <v>28.503429</v>
      </c>
      <c r="I305" s="47" t="s">
        <v>60</v>
      </c>
      <c r="J305" s="47">
        <f>SUM(E305,F305,G305,H305,I305)</f>
        <v>366.873769</v>
      </c>
      <c r="K305" s="47">
        <f>PRODUCT(J305,0.1)</f>
        <v>36.6873769</v>
      </c>
      <c r="L305" s="21">
        <f>ROUND(SUM(J305,K305),2)</f>
        <v>403.56</v>
      </c>
      <c r="M305" s="21">
        <f>ROUND(L305*0.18,2)</f>
        <v>72.64</v>
      </c>
      <c r="N305" s="21">
        <f>ROUND((L305+M305),2)</f>
        <v>476.2</v>
      </c>
    </row>
    <row r="306" spans="1:14" ht="12.75">
      <c r="A306" s="71" t="s">
        <v>577</v>
      </c>
      <c r="B306" s="65" t="s">
        <v>522</v>
      </c>
      <c r="C306" s="47">
        <v>1</v>
      </c>
      <c r="D306" s="13">
        <v>76.07</v>
      </c>
      <c r="E306" s="47">
        <f>PRODUCT(C306,D306)</f>
        <v>76.07</v>
      </c>
      <c r="F306" s="76">
        <f>PRODUCT(E306,0.262)</f>
        <v>19.930339999999998</v>
      </c>
      <c r="G306" s="47">
        <v>144.6</v>
      </c>
      <c r="H306" s="47">
        <f>PRODUCT(E306,0.3747)</f>
        <v>28.503429</v>
      </c>
      <c r="I306" s="47" t="s">
        <v>60</v>
      </c>
      <c r="J306" s="47">
        <f>SUM(E306,F306,G306,H306,I306)</f>
        <v>269.103769</v>
      </c>
      <c r="K306" s="47">
        <f>PRODUCT(J306,0.1)</f>
        <v>26.910376900000003</v>
      </c>
      <c r="L306" s="21">
        <f>ROUND(SUM(J306,K306),2)</f>
        <v>296.01</v>
      </c>
      <c r="M306" s="21">
        <f>ROUND(L306*0.18,2)</f>
        <v>53.28</v>
      </c>
      <c r="N306" s="21">
        <f>ROUND((L306+M306),2)</f>
        <v>349.29</v>
      </c>
    </row>
    <row r="307" spans="1:17" ht="12.75">
      <c r="A307" s="78" t="s">
        <v>578</v>
      </c>
      <c r="B307" s="79" t="s">
        <v>579</v>
      </c>
      <c r="C307" s="80"/>
      <c r="D307" s="80"/>
      <c r="E307" s="81"/>
      <c r="F307" s="82"/>
      <c r="G307" s="81"/>
      <c r="H307" s="81"/>
      <c r="I307" s="81"/>
      <c r="J307" s="81"/>
      <c r="K307" s="81"/>
      <c r="L307" s="83">
        <v>245.76</v>
      </c>
      <c r="M307" s="84">
        <v>44.24</v>
      </c>
      <c r="N307" s="83">
        <v>290</v>
      </c>
      <c r="Q307" t="s">
        <v>60</v>
      </c>
    </row>
    <row r="308" spans="1:14" ht="12.75">
      <c r="A308" s="78" t="s">
        <v>580</v>
      </c>
      <c r="B308" s="79" t="s">
        <v>581</v>
      </c>
      <c r="C308" s="80"/>
      <c r="D308" s="80"/>
      <c r="E308" s="80"/>
      <c r="F308" s="80"/>
      <c r="G308" s="80"/>
      <c r="H308" s="80"/>
      <c r="I308" s="80"/>
      <c r="J308" s="80"/>
      <c r="K308" s="80"/>
      <c r="L308" s="83">
        <v>97.63</v>
      </c>
      <c r="M308" s="83">
        <v>17.57</v>
      </c>
      <c r="N308" s="83">
        <v>115.2</v>
      </c>
    </row>
    <row r="309" spans="1:17" ht="12.75">
      <c r="A309" s="80" t="s">
        <v>582</v>
      </c>
      <c r="B309" s="85" t="s">
        <v>583</v>
      </c>
      <c r="C309" s="80"/>
      <c r="D309" s="80"/>
      <c r="E309" s="80"/>
      <c r="F309" s="80"/>
      <c r="G309" s="80"/>
      <c r="H309" s="80"/>
      <c r="I309" s="80"/>
      <c r="J309" s="80"/>
      <c r="K309" s="80"/>
      <c r="L309" s="86">
        <v>79.32</v>
      </c>
      <c r="M309" s="86">
        <v>14.28</v>
      </c>
      <c r="N309" s="86">
        <v>93.6</v>
      </c>
      <c r="O309" s="87"/>
      <c r="P309" s="87"/>
      <c r="Q309" s="87"/>
    </row>
    <row r="310" spans="15:17" ht="24" customHeight="1">
      <c r="O310" s="88"/>
      <c r="P310" s="88"/>
      <c r="Q310" s="88"/>
    </row>
    <row r="311" spans="1:17" ht="24" customHeight="1">
      <c r="A311" s="89"/>
      <c r="B311" s="90"/>
      <c r="E311" s="91"/>
      <c r="F311" s="92"/>
      <c r="G311" s="91"/>
      <c r="H311" s="91"/>
      <c r="I311" s="91"/>
      <c r="J311" s="91"/>
      <c r="K311" s="91"/>
      <c r="L311" s="93"/>
      <c r="M311" s="93"/>
      <c r="O311" s="88"/>
      <c r="P311" s="88"/>
      <c r="Q311" s="88"/>
    </row>
    <row r="312" spans="1:17" ht="34.5" customHeight="1">
      <c r="A312" s="94"/>
      <c r="B312" s="95"/>
      <c r="C312" s="95"/>
      <c r="D312" s="95"/>
      <c r="E312" s="96"/>
      <c r="F312" s="97"/>
      <c r="G312" s="96"/>
      <c r="H312" s="96"/>
      <c r="I312" s="96"/>
      <c r="J312" s="96"/>
      <c r="K312" s="96"/>
      <c r="L312" s="98"/>
      <c r="M312" s="98"/>
      <c r="N312" s="87"/>
      <c r="O312" s="88"/>
      <c r="P312" s="88"/>
      <c r="Q312" s="88"/>
    </row>
    <row r="313" spans="2:13" ht="12.75">
      <c r="B313" s="99"/>
      <c r="D313" s="100"/>
      <c r="E313" s="100"/>
      <c r="L313" s="100"/>
      <c r="M313" s="100"/>
    </row>
    <row r="314" spans="2:13" ht="12.75">
      <c r="B314" s="99"/>
      <c r="D314" s="100"/>
      <c r="E314" s="100"/>
      <c r="L314" s="100"/>
      <c r="M314" s="100"/>
    </row>
    <row r="315" spans="2:13" ht="12.75">
      <c r="B315" s="99"/>
      <c r="D315" s="100"/>
      <c r="E315" s="100"/>
      <c r="L315" s="100"/>
      <c r="M315" s="100"/>
    </row>
  </sheetData>
  <sheetProtection/>
  <mergeCells count="20">
    <mergeCell ref="M7:M8"/>
    <mergeCell ref="N7:N8"/>
    <mergeCell ref="O7:O8"/>
    <mergeCell ref="P7:P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L1:Q1"/>
    <mergeCell ref="B2:P2"/>
    <mergeCell ref="B5:N5"/>
    <mergeCell ref="A6:N6"/>
  </mergeCells>
  <printOptions/>
  <pageMargins left="0.7875" right="0.7875" top="0.7875" bottom="0.590277777777777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2010-05-19T10:10:03Z</dcterms:modified>
  <cp:category/>
  <cp:version/>
  <cp:contentType/>
  <cp:contentStatus/>
</cp:coreProperties>
</file>