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390" activeTab="2"/>
  </bookViews>
  <sheets>
    <sheet name="Лист1" sheetId="1" r:id="rId1"/>
    <sheet name="Лист2" sheetId="2" r:id="rId2"/>
    <sheet name="7мес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<sst xmlns="http://schemas.openxmlformats.org/spreadsheetml/2006/main" count="340" uniqueCount="80">
  <si>
    <t>Брюшной тиф</t>
  </si>
  <si>
    <t>Бактериальная дизентерия (шигеллез)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</si>
  <si>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</si>
  <si>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</si>
  <si>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</si>
  <si>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</si>
  <si>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Острые вялые параличи</t>
  </si>
  <si>
    <t>Дифтерия</t>
  </si>
  <si>
    <t>Коклюш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</si>
  <si>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</si>
  <si>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</si>
  <si>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</si>
  <si>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</si>
  <si>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</si>
  <si>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</si>
  <si>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Бруцеллез, впервые выявленный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</si>
  <si>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</si>
  <si>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</si>
  <si>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</si>
  <si>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</si>
  <si>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</si>
  <si>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Риккетсиозы</t>
  </si>
  <si>
    <t>болезнь Брилля</t>
  </si>
  <si>
    <t>лихорадка Ку</t>
  </si>
  <si>
    <t>Педикулез</t>
  </si>
  <si>
    <t>Грипп</t>
  </si>
  <si>
    <t>Малярия впервые выявленная</t>
  </si>
  <si>
    <t>Поствакцинальные осложнения</t>
  </si>
  <si>
    <t>Трихоцефалез</t>
  </si>
  <si>
    <t>всего</t>
  </si>
  <si>
    <t>из него ассоциированный с вакциной</t>
  </si>
  <si>
    <t>из них: энтеровирусный менингит</t>
  </si>
  <si>
    <t>Острые вирусные гепатиты – всего</t>
  </si>
  <si>
    <t>из них: острый гепатит А</t>
  </si>
  <si>
    <t>Туберкулез (впервые выявленный) активные формы</t>
  </si>
  <si>
    <t>из них бациллярные формы</t>
  </si>
  <si>
    <t>Гонококковая инфекция</t>
  </si>
  <si>
    <t xml:space="preserve">ОКИ, вызванные неуст. возб. </t>
  </si>
  <si>
    <t>2010 год</t>
  </si>
  <si>
    <t>2009 год</t>
  </si>
  <si>
    <t>из общено числа зарегистрированных заболеваний у детей в возрасте:</t>
  </si>
  <si>
    <t>из общего числа зарегистрированных заболеваний у детей в возрасте:</t>
  </si>
  <si>
    <t xml:space="preserve"> №</t>
  </si>
  <si>
    <t>Наименование заболеваний</t>
  </si>
  <si>
    <t>0 -  17 лет</t>
  </si>
  <si>
    <t>0 -  14 лет</t>
  </si>
  <si>
    <t xml:space="preserve">   всего</t>
  </si>
  <si>
    <t>п/п</t>
  </si>
  <si>
    <t>(включительно)</t>
  </si>
  <si>
    <t>из них: эпидемич. сыпной тиф</t>
  </si>
  <si>
    <t>-</t>
  </si>
  <si>
    <t>-2сл.</t>
  </si>
  <si>
    <t xml:space="preserve">прирост, снижение </t>
  </si>
  <si>
    <r>
      <t xml:space="preserve">Другие </t>
    </r>
    <r>
      <rPr>
        <b/>
        <sz val="8"/>
        <color indexed="8"/>
        <rFont val="Times New Roman"/>
        <family val="1"/>
      </rPr>
      <t>сальмонеллезные</t>
    </r>
    <r>
      <rPr>
        <sz val="8"/>
        <color indexed="8"/>
        <rFont val="Times New Roman"/>
        <family val="1"/>
      </rPr>
      <t xml:space="preserve"> инф</t>
    </r>
  </si>
  <si>
    <t>=</t>
  </si>
  <si>
    <t>-1сл.</t>
  </si>
  <si>
    <t>+2сл.</t>
  </si>
  <si>
    <t>+1сл.</t>
  </si>
  <si>
    <t>Носительство возбудителя ВГВ</t>
  </si>
  <si>
    <r>
      <t xml:space="preserve">из них: </t>
    </r>
    <r>
      <rPr>
        <b/>
        <sz val="8"/>
        <color indexed="8"/>
        <rFont val="Times New Roman"/>
        <family val="1"/>
      </rPr>
      <t>хронический гепатит В</t>
    </r>
  </si>
  <si>
    <t>Хронические вирус гепатиты (вперв устан) - всего</t>
  </si>
  <si>
    <t>Острый паралит полиомиелит</t>
  </si>
  <si>
    <t>+3сл.</t>
  </si>
  <si>
    <t>Геморрагическая лихорадка с почечным синдромом</t>
  </si>
  <si>
    <t>в 2,3р.</t>
  </si>
  <si>
    <t>в т.ч.туберкулез органов дыхания</t>
  </si>
  <si>
    <t xml:space="preserve">Болезнь, вызванная ВИЧ </t>
  </si>
  <si>
    <t>Бессимптомный инфекционный статус, вызванный ВИЧ</t>
  </si>
  <si>
    <t>-5сл.</t>
  </si>
  <si>
    <t>абс.</t>
  </si>
  <si>
    <t>число</t>
  </si>
  <si>
    <t xml:space="preserve"> на 100</t>
  </si>
  <si>
    <t>тыс.</t>
  </si>
  <si>
    <t>0 - 17 лет</t>
  </si>
  <si>
    <t>0 - 14 лет</t>
  </si>
  <si>
    <r>
      <t xml:space="preserve">в т.ч. </t>
    </r>
    <r>
      <rPr>
        <b/>
        <sz val="8"/>
        <color indexed="8"/>
        <rFont val="Times New Roman"/>
        <family val="1"/>
      </rPr>
      <t>генерализован. формы</t>
    </r>
  </si>
  <si>
    <r>
      <rPr>
        <b/>
        <sz val="8"/>
        <color indexed="8"/>
        <rFont val="Times New Roman"/>
        <family val="1"/>
      </rPr>
      <t>Сифилис</t>
    </r>
    <r>
      <rPr>
        <sz val="8"/>
        <color indexed="8"/>
        <rFont val="Times New Roman"/>
        <family val="1"/>
      </rPr>
      <t xml:space="preserve"> (впервые выявленный) все формы</t>
    </r>
  </si>
  <si>
    <t>Острые инф.верх. дых. путей множественной или неуточненной локализации</t>
  </si>
  <si>
    <t>ОКИ, вызванные устанвл возбуд</t>
  </si>
  <si>
    <r>
      <t xml:space="preserve">Инфекционная заболеваемость в Костромской области за  </t>
    </r>
    <r>
      <rPr>
        <b/>
        <sz val="11"/>
        <rFont val="Times New Roman"/>
        <family val="1"/>
      </rPr>
      <t>январь - июль</t>
    </r>
    <r>
      <rPr>
        <sz val="11"/>
        <rFont val="Times New Roman"/>
        <family val="1"/>
      </rPr>
      <t xml:space="preserve"> 2010 - 2009 гг.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</si>
</sst>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 wrapText="1" readingOrder="1"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7" fillId="33" borderId="17" xfId="0" applyFont="1" applyFill="1" applyBorder="1" applyAlignment="1">
      <alignment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6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textRotation="90"/>
    </xf>
    <xf numFmtId="164" fontId="2" fillId="0" borderId="17" xfId="0" applyNumberFormat="1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2" fillId="33" borderId="26" xfId="0" applyNumberFormat="1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vertical="top"/>
    </xf>
    <xf numFmtId="0" fontId="47" fillId="33" borderId="17" xfId="0" applyFont="1" applyFill="1" applyBorder="1" applyAlignment="1">
      <alignment horizontal="left" vertical="top"/>
    </xf>
    <xf numFmtId="0" fontId="47" fillId="33" borderId="17" xfId="0" applyFont="1" applyFill="1" applyBorder="1" applyAlignment="1">
      <alignment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165" fontId="6" fillId="33" borderId="26" xfId="55" applyNumberFormat="1" applyFont="1" applyFill="1" applyBorder="1" applyAlignment="1">
      <alignment horizontal="center" vertical="center"/>
    </xf>
    <xf numFmtId="165" fontId="2" fillId="33" borderId="18" xfId="55" applyNumberFormat="1" applyFont="1" applyFill="1" applyBorder="1" applyAlignment="1">
      <alignment horizontal="center" vertical="center"/>
    </xf>
    <xf numFmtId="165" fontId="2" fillId="33" borderId="26" xfId="55" applyNumberFormat="1" applyFont="1" applyFill="1" applyBorder="1" applyAlignment="1">
      <alignment horizontal="center" vertical="center"/>
    </xf>
    <xf numFmtId="10" fontId="2" fillId="33" borderId="26" xfId="55" applyNumberFormat="1" applyFont="1" applyFill="1" applyBorder="1" applyAlignment="1">
      <alignment horizontal="center" vertical="center"/>
    </xf>
    <xf numFmtId="165" fontId="6" fillId="33" borderId="18" xfId="55" applyNumberFormat="1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vertical="top"/>
    </xf>
    <xf numFmtId="0" fontId="2" fillId="33" borderId="26" xfId="0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left" vertical="top"/>
    </xf>
    <xf numFmtId="0" fontId="2" fillId="33" borderId="26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 textRotation="90"/>
    </xf>
    <xf numFmtId="164" fontId="2" fillId="33" borderId="17" xfId="0" applyNumberFormat="1" applyFont="1" applyFill="1" applyBorder="1" applyAlignment="1">
      <alignment horizontal="center" vertical="center" textRotation="90"/>
    </xf>
    <xf numFmtId="10" fontId="2" fillId="33" borderId="18" xfId="55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165" fontId="2" fillId="33" borderId="27" xfId="55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2" fontId="2" fillId="33" borderId="27" xfId="0" applyNumberFormat="1" applyFont="1" applyFill="1" applyBorder="1" applyAlignment="1">
      <alignment horizontal="center" vertical="center"/>
    </xf>
    <xf numFmtId="2" fontId="6" fillId="33" borderId="27" xfId="0" applyNumberFormat="1" applyFont="1" applyFill="1" applyBorder="1" applyAlignment="1">
      <alignment horizontal="center" vertical="center"/>
    </xf>
    <xf numFmtId="165" fontId="2" fillId="33" borderId="16" xfId="55" applyNumberFormat="1" applyFont="1" applyFill="1" applyBorder="1" applyAlignment="1">
      <alignment horizontal="center" vertical="center"/>
    </xf>
    <xf numFmtId="10" fontId="2" fillId="33" borderId="27" xfId="55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10" fontId="2" fillId="33" borderId="16" xfId="5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9" fillId="33" borderId="17" xfId="0" applyFont="1" applyFill="1" applyBorder="1" applyAlignment="1">
      <alignment wrapText="1"/>
    </xf>
    <xf numFmtId="0" fontId="47" fillId="0" borderId="26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2" fontId="8" fillId="33" borderId="18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165" fontId="8" fillId="33" borderId="18" xfId="55" applyNumberFormat="1" applyFont="1" applyFill="1" applyBorder="1" applyAlignment="1">
      <alignment horizontal="center" vertical="center"/>
    </xf>
    <xf numFmtId="165" fontId="4" fillId="33" borderId="18" xfId="55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165" fontId="8" fillId="33" borderId="16" xfId="55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10" fontId="8" fillId="33" borderId="16" xfId="55" applyNumberFormat="1" applyFont="1" applyFill="1" applyBorder="1" applyAlignment="1">
      <alignment horizontal="center" vertical="center"/>
    </xf>
    <xf numFmtId="10" fontId="8" fillId="33" borderId="18" xfId="55" applyNumberFormat="1" applyFont="1" applyFill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33" borderId="16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8" fillId="33" borderId="30" xfId="0" applyNumberFormat="1" applyFont="1" applyFill="1" applyBorder="1" applyAlignment="1">
      <alignment horizontal="center" vertical="center"/>
    </xf>
    <xf numFmtId="165" fontId="8" fillId="33" borderId="30" xfId="55" applyNumberFormat="1" applyFont="1" applyFill="1" applyBorder="1" applyAlignment="1">
      <alignment horizontal="center" vertical="center"/>
    </xf>
    <xf numFmtId="2" fontId="8" fillId="33" borderId="30" xfId="0" applyNumberFormat="1" applyFont="1" applyFill="1" applyBorder="1" applyAlignment="1">
      <alignment horizontal="center" vertical="center"/>
    </xf>
    <xf numFmtId="2" fontId="4" fillId="33" borderId="30" xfId="0" applyNumberFormat="1" applyFont="1" applyFill="1" applyBorder="1" applyAlignment="1">
      <alignment horizontal="center" vertical="center"/>
    </xf>
    <xf numFmtId="10" fontId="8" fillId="33" borderId="30" xfId="55" applyNumberFormat="1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zoomScale="130" zoomScaleNormal="130" zoomScalePageLayoutView="0" workbookViewId="0" topLeftCell="A1">
      <selection activeCell="O9" sqref="O9"/>
    </sheetView>
  </sheetViews>
  <sheetFormatPr defaultColWidth="9.140625" defaultRowHeight="15"/>
  <cols>
    <col min="1" max="1" width="2.421875" style="14" customWidth="1"/>
    <col min="2" max="2" width="22.28125" style="13" customWidth="1"/>
    <col min="3" max="9" width="5.00390625" style="1" customWidth="1"/>
    <col min="10" max="10" width="5.140625" style="1" customWidth="1"/>
    <col min="11" max="13" width="5.00390625" style="1" customWidth="1"/>
    <col min="14" max="14" width="5.00390625" style="0" customWidth="1"/>
    <col min="15" max="17" width="5.140625" style="4" customWidth="1"/>
    <col min="18" max="18" width="1.421875" style="0" customWidth="1"/>
    <col min="19" max="19" width="12.140625" style="0" customWidth="1"/>
  </cols>
  <sheetData>
    <row r="1" spans="1:17" ht="17.25" customHeight="1">
      <c r="A1" s="92" t="s">
        <v>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2.75" customHeight="1">
      <c r="A2" s="5"/>
      <c r="B2" s="5"/>
      <c r="C2" s="101" t="s">
        <v>38</v>
      </c>
      <c r="D2" s="102"/>
      <c r="E2" s="102"/>
      <c r="F2" s="102"/>
      <c r="G2" s="102"/>
      <c r="H2" s="102"/>
      <c r="I2" s="101" t="s">
        <v>39</v>
      </c>
      <c r="J2" s="102"/>
      <c r="K2" s="102"/>
      <c r="L2" s="102"/>
      <c r="M2" s="102"/>
      <c r="N2" s="103"/>
      <c r="O2" s="104" t="s">
        <v>52</v>
      </c>
      <c r="P2" s="105"/>
      <c r="Q2" s="106"/>
    </row>
    <row r="3" spans="1:19" ht="49.5" customHeight="1">
      <c r="A3" s="6"/>
      <c r="B3" s="23"/>
      <c r="C3" s="26"/>
      <c r="D3" s="8"/>
      <c r="E3" s="93" t="s">
        <v>40</v>
      </c>
      <c r="F3" s="94"/>
      <c r="G3" s="94"/>
      <c r="H3" s="94"/>
      <c r="I3" s="26"/>
      <c r="J3" s="8"/>
      <c r="K3" s="93" t="s">
        <v>40</v>
      </c>
      <c r="L3" s="94"/>
      <c r="M3" s="94"/>
      <c r="N3" s="94"/>
      <c r="O3" s="28"/>
      <c r="P3" s="95" t="s">
        <v>41</v>
      </c>
      <c r="Q3" s="95"/>
      <c r="S3" s="2"/>
    </row>
    <row r="4" spans="1:19" ht="20.25" customHeight="1">
      <c r="A4" s="6" t="s">
        <v>42</v>
      </c>
      <c r="B4" s="66" t="s">
        <v>43</v>
      </c>
      <c r="C4" s="96" t="s">
        <v>29</v>
      </c>
      <c r="D4" s="97"/>
      <c r="E4" s="98" t="s">
        <v>44</v>
      </c>
      <c r="F4" s="99"/>
      <c r="G4" s="98" t="s">
        <v>45</v>
      </c>
      <c r="H4" s="100"/>
      <c r="I4" s="96" t="s">
        <v>29</v>
      </c>
      <c r="J4" s="97"/>
      <c r="K4" s="98" t="s">
        <v>44</v>
      </c>
      <c r="L4" s="99"/>
      <c r="M4" s="98" t="s">
        <v>45</v>
      </c>
      <c r="N4" s="100"/>
      <c r="O4" s="30" t="s">
        <v>46</v>
      </c>
      <c r="P4" s="95"/>
      <c r="Q4" s="95"/>
      <c r="S4" s="2"/>
    </row>
    <row r="5" spans="1:19" ht="11.25" customHeight="1">
      <c r="A5" s="6" t="s">
        <v>47</v>
      </c>
      <c r="B5" s="66"/>
      <c r="C5" s="27"/>
      <c r="D5" s="10"/>
      <c r="E5" s="107" t="s">
        <v>48</v>
      </c>
      <c r="F5" s="108"/>
      <c r="G5" s="107" t="s">
        <v>48</v>
      </c>
      <c r="H5" s="109"/>
      <c r="I5" s="27"/>
      <c r="J5" s="10"/>
      <c r="K5" s="107" t="s">
        <v>48</v>
      </c>
      <c r="L5" s="108"/>
      <c r="M5" s="107" t="s">
        <v>48</v>
      </c>
      <c r="N5" s="109"/>
      <c r="O5" s="30"/>
      <c r="P5" s="95" t="s">
        <v>73</v>
      </c>
      <c r="Q5" s="95" t="s">
        <v>74</v>
      </c>
      <c r="S5" s="2"/>
    </row>
    <row r="6" spans="1:19" ht="9.75" customHeight="1">
      <c r="A6" s="6"/>
      <c r="B6" s="23"/>
      <c r="C6" s="28" t="s">
        <v>69</v>
      </c>
      <c r="D6" s="5" t="s">
        <v>71</v>
      </c>
      <c r="E6" s="5" t="s">
        <v>69</v>
      </c>
      <c r="F6" s="5" t="s">
        <v>71</v>
      </c>
      <c r="G6" s="5" t="s">
        <v>69</v>
      </c>
      <c r="H6" s="24" t="s">
        <v>71</v>
      </c>
      <c r="I6" s="28" t="s">
        <v>69</v>
      </c>
      <c r="J6" s="5" t="s">
        <v>71</v>
      </c>
      <c r="K6" s="5" t="s">
        <v>69</v>
      </c>
      <c r="L6" s="5" t="s">
        <v>71</v>
      </c>
      <c r="M6" s="5" t="s">
        <v>69</v>
      </c>
      <c r="N6" s="5" t="s">
        <v>71</v>
      </c>
      <c r="O6" s="30"/>
      <c r="P6" s="95"/>
      <c r="Q6" s="95"/>
      <c r="S6" s="2"/>
    </row>
    <row r="7" spans="1:19" ht="13.5" customHeight="1">
      <c r="A7" s="7"/>
      <c r="B7" s="9"/>
      <c r="C7" s="29" t="s">
        <v>70</v>
      </c>
      <c r="D7" s="7" t="s">
        <v>72</v>
      </c>
      <c r="E7" s="7" t="s">
        <v>70</v>
      </c>
      <c r="F7" s="7" t="s">
        <v>72</v>
      </c>
      <c r="G7" s="7" t="s">
        <v>70</v>
      </c>
      <c r="H7" s="9" t="s">
        <v>72</v>
      </c>
      <c r="I7" s="29" t="s">
        <v>70</v>
      </c>
      <c r="J7" s="7" t="s">
        <v>72</v>
      </c>
      <c r="K7" s="7" t="s">
        <v>70</v>
      </c>
      <c r="L7" s="7" t="s">
        <v>72</v>
      </c>
      <c r="M7" s="7" t="s">
        <v>70</v>
      </c>
      <c r="N7" s="7" t="s">
        <v>72</v>
      </c>
      <c r="O7" s="29"/>
      <c r="P7" s="95"/>
      <c r="Q7" s="95"/>
      <c r="S7" s="2"/>
    </row>
    <row r="8" spans="1:17" ht="12" customHeight="1">
      <c r="A8" s="20">
        <v>1</v>
      </c>
      <c r="B8" s="32" t="s">
        <v>0</v>
      </c>
      <c r="C8" s="68">
        <v>0</v>
      </c>
      <c r="D8" s="16">
        <f aca="true" t="shared" si="0" ref="D8:D27">C8*100/692.315</f>
        <v>0</v>
      </c>
      <c r="E8" s="15">
        <v>0</v>
      </c>
      <c r="F8" s="16">
        <f aca="true" t="shared" si="1" ref="F8:F27">E8*100/120.638</f>
        <v>0</v>
      </c>
      <c r="G8" s="15">
        <v>0</v>
      </c>
      <c r="H8" s="17">
        <f aca="true" t="shared" si="2" ref="H8:H27">G8*100/97.495</f>
        <v>0</v>
      </c>
      <c r="I8" s="43">
        <v>0</v>
      </c>
      <c r="J8" s="44">
        <f>I8*100/697.043</f>
        <v>0</v>
      </c>
      <c r="K8" s="45">
        <v>0</v>
      </c>
      <c r="L8" s="44">
        <f>K8*100/123.058</f>
        <v>0</v>
      </c>
      <c r="M8" s="45">
        <v>0</v>
      </c>
      <c r="N8" s="46">
        <f>M8*100/96.45</f>
        <v>0</v>
      </c>
      <c r="O8" s="31" t="s">
        <v>50</v>
      </c>
      <c r="P8" s="25" t="s">
        <v>50</v>
      </c>
      <c r="Q8" s="25" t="s">
        <v>50</v>
      </c>
    </row>
    <row r="9" spans="1:17" ht="12" customHeight="1">
      <c r="A9" s="20">
        <v>2</v>
      </c>
      <c r="B9" s="32" t="s">
        <v>53</v>
      </c>
      <c r="C9" s="69">
        <v>69</v>
      </c>
      <c r="D9" s="18">
        <f t="shared" si="0"/>
        <v>9.966561464073434</v>
      </c>
      <c r="E9" s="15">
        <v>25</v>
      </c>
      <c r="F9" s="16">
        <f t="shared" si="1"/>
        <v>20.723155224721893</v>
      </c>
      <c r="G9" s="15">
        <v>22</v>
      </c>
      <c r="H9" s="17">
        <f t="shared" si="2"/>
        <v>22.56525975691061</v>
      </c>
      <c r="I9" s="43">
        <v>60</v>
      </c>
      <c r="J9" s="44">
        <f aca="true" t="shared" si="3" ref="J9:J58">I9*100/697.043</f>
        <v>8.607790337181493</v>
      </c>
      <c r="K9" s="45">
        <v>26</v>
      </c>
      <c r="L9" s="44">
        <f aca="true" t="shared" si="4" ref="L9:L58">K9*100/123.058</f>
        <v>21.128248468201985</v>
      </c>
      <c r="M9" s="45">
        <v>26</v>
      </c>
      <c r="N9" s="46">
        <f aca="true" t="shared" si="5" ref="N9:N58">M9*100/96.45</f>
        <v>26.956972524624156</v>
      </c>
      <c r="O9" s="37">
        <f>(D9-J9)/J9</f>
        <v>0.15785365043368993</v>
      </c>
      <c r="P9" s="58" t="s">
        <v>55</v>
      </c>
      <c r="Q9" s="38">
        <f>(H9-N9)/N9</f>
        <v>-0.16291565247921982</v>
      </c>
    </row>
    <row r="10" spans="1:17" ht="12" customHeight="1">
      <c r="A10" s="20">
        <v>3</v>
      </c>
      <c r="B10" s="32" t="s">
        <v>1</v>
      </c>
      <c r="C10" s="70">
        <v>32</v>
      </c>
      <c r="D10" s="18">
        <f t="shared" si="0"/>
        <v>4.622173432613766</v>
      </c>
      <c r="E10" s="15">
        <v>10</v>
      </c>
      <c r="F10" s="16">
        <f t="shared" si="1"/>
        <v>8.289262089888759</v>
      </c>
      <c r="G10" s="15">
        <v>8</v>
      </c>
      <c r="H10" s="17">
        <f t="shared" si="2"/>
        <v>8.20554900251295</v>
      </c>
      <c r="I10" s="43">
        <v>48</v>
      </c>
      <c r="J10" s="44">
        <f t="shared" si="3"/>
        <v>6.886232269745195</v>
      </c>
      <c r="K10" s="45">
        <v>17</v>
      </c>
      <c r="L10" s="44">
        <f t="shared" si="4"/>
        <v>13.814623998439759</v>
      </c>
      <c r="M10" s="45">
        <v>15</v>
      </c>
      <c r="N10" s="46">
        <f t="shared" si="5"/>
        <v>15.552099533437014</v>
      </c>
      <c r="O10" s="39">
        <f>(D10-J10)/J10</f>
        <v>-0.3287804925022088</v>
      </c>
      <c r="P10" s="38">
        <f>(F10-L10)/L10</f>
        <v>-0.39996469749557</v>
      </c>
      <c r="Q10" s="38">
        <f>(H10-N10)/N10</f>
        <v>-0.47238319913841736</v>
      </c>
    </row>
    <row r="11" spans="1:17" ht="12" customHeight="1">
      <c r="A11" s="20">
        <v>4</v>
      </c>
      <c r="B11" s="12" t="s">
        <v>78</v>
      </c>
      <c r="C11" s="69">
        <v>488</v>
      </c>
      <c r="D11" s="18">
        <f t="shared" si="0"/>
        <v>70.48814484735993</v>
      </c>
      <c r="E11" s="15">
        <v>255</v>
      </c>
      <c r="F11" s="16">
        <f t="shared" si="1"/>
        <v>211.37618329216332</v>
      </c>
      <c r="G11" s="15">
        <v>242</v>
      </c>
      <c r="H11" s="19">
        <f t="shared" si="2"/>
        <v>248.2178573260167</v>
      </c>
      <c r="I11" s="43">
        <v>501</v>
      </c>
      <c r="J11" s="44">
        <f t="shared" si="3"/>
        <v>71.87504931546547</v>
      </c>
      <c r="K11" s="45">
        <v>329</v>
      </c>
      <c r="L11" s="44">
        <f t="shared" si="4"/>
        <v>267.3536056168636</v>
      </c>
      <c r="M11" s="45">
        <v>318</v>
      </c>
      <c r="N11" s="46">
        <f t="shared" si="5"/>
        <v>329.70451010886467</v>
      </c>
      <c r="O11" s="40">
        <f>(D11-J11)/J11</f>
        <v>-0.01929604892538305</v>
      </c>
      <c r="P11" s="38">
        <f>(F11-L11)/L11</f>
        <v>-0.2093759767912756</v>
      </c>
      <c r="Q11" s="38">
        <f>(H11-N11)/N11</f>
        <v>-0.24715055537439265</v>
      </c>
    </row>
    <row r="12" spans="1:17" ht="12" customHeight="1">
      <c r="A12" s="20">
        <v>5</v>
      </c>
      <c r="B12" s="42" t="s">
        <v>37</v>
      </c>
      <c r="C12" s="68">
        <v>1840</v>
      </c>
      <c r="D12" s="16">
        <f t="shared" si="0"/>
        <v>265.77497237529155</v>
      </c>
      <c r="E12" s="15">
        <v>1186</v>
      </c>
      <c r="F12" s="16">
        <f t="shared" si="1"/>
        <v>983.1064838608066</v>
      </c>
      <c r="G12" s="15">
        <v>1143</v>
      </c>
      <c r="H12" s="19">
        <f t="shared" si="2"/>
        <v>1172.3678137340376</v>
      </c>
      <c r="I12" s="43">
        <v>1110</v>
      </c>
      <c r="J12" s="44">
        <f>I12*100/697.043</f>
        <v>159.24412123785763</v>
      </c>
      <c r="K12" s="45">
        <v>728</v>
      </c>
      <c r="L12" s="44">
        <f>K12*100/123.058</f>
        <v>591.5909571096556</v>
      </c>
      <c r="M12" s="45">
        <v>696</v>
      </c>
      <c r="N12" s="46">
        <f>M12*100/96.45</f>
        <v>721.6174183514775</v>
      </c>
      <c r="O12" s="37">
        <f>(D12-J12)/J12</f>
        <v>0.6689782348593726</v>
      </c>
      <c r="P12" s="41">
        <f>(F12-L12)/L12</f>
        <v>0.6618010671832849</v>
      </c>
      <c r="Q12" s="41">
        <f>(H12-N12)/N12</f>
        <v>0.6246390177391943</v>
      </c>
    </row>
    <row r="13" spans="1:17" ht="12" customHeight="1">
      <c r="A13" s="20">
        <v>6</v>
      </c>
      <c r="B13" s="32" t="s">
        <v>61</v>
      </c>
      <c r="C13" s="68">
        <v>0</v>
      </c>
      <c r="D13" s="16">
        <f t="shared" si="0"/>
        <v>0</v>
      </c>
      <c r="E13" s="15">
        <v>0</v>
      </c>
      <c r="F13" s="16">
        <f t="shared" si="1"/>
        <v>0</v>
      </c>
      <c r="G13" s="15">
        <v>0</v>
      </c>
      <c r="H13" s="17">
        <f t="shared" si="2"/>
        <v>0</v>
      </c>
      <c r="I13" s="43">
        <v>0</v>
      </c>
      <c r="J13" s="44">
        <f>I13*100/697.043</f>
        <v>0</v>
      </c>
      <c r="K13" s="45">
        <v>0</v>
      </c>
      <c r="L13" s="44">
        <f>K13*100/123.058</f>
        <v>0</v>
      </c>
      <c r="M13" s="45">
        <v>0</v>
      </c>
      <c r="N13" s="46">
        <f>M13*100/96.45</f>
        <v>0</v>
      </c>
      <c r="O13" s="31" t="s">
        <v>50</v>
      </c>
      <c r="P13" s="25" t="s">
        <v>50</v>
      </c>
      <c r="Q13" s="25" t="s">
        <v>50</v>
      </c>
    </row>
    <row r="14" spans="1:17" ht="12" customHeight="1">
      <c r="A14" s="20">
        <v>7</v>
      </c>
      <c r="B14" s="33" t="s">
        <v>30</v>
      </c>
      <c r="C14" s="68">
        <v>0</v>
      </c>
      <c r="D14" s="16">
        <f t="shared" si="0"/>
        <v>0</v>
      </c>
      <c r="E14" s="15">
        <v>0</v>
      </c>
      <c r="F14" s="16">
        <f t="shared" si="1"/>
        <v>0</v>
      </c>
      <c r="G14" s="15">
        <v>0</v>
      </c>
      <c r="H14" s="17">
        <f t="shared" si="2"/>
        <v>0</v>
      </c>
      <c r="I14" s="43">
        <v>0</v>
      </c>
      <c r="J14" s="44">
        <f>I14*100/697.043</f>
        <v>0</v>
      </c>
      <c r="K14" s="45">
        <v>0</v>
      </c>
      <c r="L14" s="44">
        <f>K14*100/123.058</f>
        <v>0</v>
      </c>
      <c r="M14" s="45">
        <v>0</v>
      </c>
      <c r="N14" s="46">
        <f>M14*100/96.45</f>
        <v>0</v>
      </c>
      <c r="O14" s="31" t="s">
        <v>50</v>
      </c>
      <c r="P14" s="25" t="s">
        <v>50</v>
      </c>
      <c r="Q14" s="25" t="s">
        <v>50</v>
      </c>
    </row>
    <row r="15" spans="1:17" ht="12" customHeight="1">
      <c r="A15" s="20">
        <v>8</v>
      </c>
      <c r="B15" s="34" t="s">
        <v>6</v>
      </c>
      <c r="C15" s="68">
        <v>0</v>
      </c>
      <c r="D15" s="16">
        <f t="shared" si="0"/>
        <v>0</v>
      </c>
      <c r="E15" s="15">
        <v>0</v>
      </c>
      <c r="F15" s="16">
        <f t="shared" si="1"/>
        <v>0</v>
      </c>
      <c r="G15" s="15">
        <v>0</v>
      </c>
      <c r="H15" s="17">
        <f t="shared" si="2"/>
        <v>0</v>
      </c>
      <c r="I15" s="43">
        <v>0</v>
      </c>
      <c r="J15" s="44">
        <f>I15*100/697.043</f>
        <v>0</v>
      </c>
      <c r="K15" s="45">
        <v>0</v>
      </c>
      <c r="L15" s="44">
        <f>K15*100/123.058</f>
        <v>0</v>
      </c>
      <c r="M15" s="45">
        <v>0</v>
      </c>
      <c r="N15" s="46">
        <f>M15*100/96.45</f>
        <v>0</v>
      </c>
      <c r="O15" s="31" t="s">
        <v>50</v>
      </c>
      <c r="P15" s="25" t="s">
        <v>50</v>
      </c>
      <c r="Q15" s="25" t="s">
        <v>50</v>
      </c>
    </row>
    <row r="16" spans="1:17" ht="12" customHeight="1">
      <c r="A16" s="20">
        <v>9</v>
      </c>
      <c r="B16" s="34" t="s">
        <v>2</v>
      </c>
      <c r="C16" s="68">
        <v>0</v>
      </c>
      <c r="D16" s="16">
        <f t="shared" si="0"/>
        <v>0</v>
      </c>
      <c r="E16" s="15">
        <v>0</v>
      </c>
      <c r="F16" s="16">
        <f t="shared" si="1"/>
        <v>0</v>
      </c>
      <c r="G16" s="15">
        <v>0</v>
      </c>
      <c r="H16" s="17">
        <f t="shared" si="2"/>
        <v>0</v>
      </c>
      <c r="I16" s="43">
        <v>2</v>
      </c>
      <c r="J16" s="44">
        <f t="shared" si="3"/>
        <v>0.2869263445727165</v>
      </c>
      <c r="K16" s="45">
        <v>2</v>
      </c>
      <c r="L16" s="44">
        <f t="shared" si="4"/>
        <v>1.6252498821693835</v>
      </c>
      <c r="M16" s="45">
        <v>2</v>
      </c>
      <c r="N16" s="46">
        <f t="shared" si="5"/>
        <v>2.0736132711249353</v>
      </c>
      <c r="O16" s="56" t="s">
        <v>51</v>
      </c>
      <c r="P16" s="58" t="s">
        <v>51</v>
      </c>
      <c r="Q16" s="58" t="s">
        <v>51</v>
      </c>
    </row>
    <row r="17" spans="1:17" ht="12" customHeight="1">
      <c r="A17" s="20">
        <v>10</v>
      </c>
      <c r="B17" s="33" t="s">
        <v>31</v>
      </c>
      <c r="C17" s="68">
        <v>0</v>
      </c>
      <c r="D17" s="16">
        <f t="shared" si="0"/>
        <v>0</v>
      </c>
      <c r="E17" s="15">
        <v>0</v>
      </c>
      <c r="F17" s="16">
        <f t="shared" si="1"/>
        <v>0</v>
      </c>
      <c r="G17" s="15">
        <v>0</v>
      </c>
      <c r="H17" s="17">
        <f t="shared" si="2"/>
        <v>0</v>
      </c>
      <c r="I17" s="43">
        <v>2</v>
      </c>
      <c r="J17" s="44">
        <f t="shared" si="3"/>
        <v>0.2869263445727165</v>
      </c>
      <c r="K17" s="45">
        <v>2</v>
      </c>
      <c r="L17" s="44">
        <f t="shared" si="4"/>
        <v>1.6252498821693835</v>
      </c>
      <c r="M17" s="45">
        <v>2</v>
      </c>
      <c r="N17" s="46">
        <f t="shared" si="5"/>
        <v>2.0736132711249353</v>
      </c>
      <c r="O17" s="56" t="s">
        <v>51</v>
      </c>
      <c r="P17" s="58" t="s">
        <v>51</v>
      </c>
      <c r="Q17" s="58" t="s">
        <v>51</v>
      </c>
    </row>
    <row r="18" spans="1:17" ht="12" customHeight="1">
      <c r="A18" s="20">
        <v>11</v>
      </c>
      <c r="B18" s="34" t="s">
        <v>32</v>
      </c>
      <c r="C18" s="71">
        <v>32</v>
      </c>
      <c r="D18" s="16">
        <f t="shared" si="0"/>
        <v>4.622173432613766</v>
      </c>
      <c r="E18" s="11">
        <v>3</v>
      </c>
      <c r="F18" s="16">
        <f t="shared" si="1"/>
        <v>2.486778626966627</v>
      </c>
      <c r="G18" s="15">
        <v>1</v>
      </c>
      <c r="H18" s="17">
        <f t="shared" si="2"/>
        <v>1.0256936253141187</v>
      </c>
      <c r="I18" s="43">
        <v>37</v>
      </c>
      <c r="J18" s="44">
        <f t="shared" si="3"/>
        <v>5.308137374595255</v>
      </c>
      <c r="K18" s="45">
        <v>3</v>
      </c>
      <c r="L18" s="44">
        <f t="shared" si="4"/>
        <v>2.437874823254075</v>
      </c>
      <c r="M18" s="45">
        <v>1</v>
      </c>
      <c r="N18" s="46">
        <f t="shared" si="5"/>
        <v>1.0368066355624677</v>
      </c>
      <c r="O18" s="57">
        <f aca="true" t="shared" si="6" ref="O18:O24">(D18-J18)/J18</f>
        <v>-0.12922874702989262</v>
      </c>
      <c r="P18" s="44" t="s">
        <v>54</v>
      </c>
      <c r="Q18" s="44" t="s">
        <v>54</v>
      </c>
    </row>
    <row r="19" spans="1:17" ht="12" customHeight="1">
      <c r="A19" s="20">
        <v>12</v>
      </c>
      <c r="B19" s="33" t="s">
        <v>33</v>
      </c>
      <c r="C19" s="71">
        <v>11</v>
      </c>
      <c r="D19" s="16">
        <f t="shared" si="0"/>
        <v>1.5888721174609823</v>
      </c>
      <c r="E19" s="15">
        <v>0</v>
      </c>
      <c r="F19" s="16">
        <f t="shared" si="1"/>
        <v>0</v>
      </c>
      <c r="G19" s="15">
        <v>0</v>
      </c>
      <c r="H19" s="17">
        <f t="shared" si="2"/>
        <v>0</v>
      </c>
      <c r="I19" s="43">
        <v>13</v>
      </c>
      <c r="J19" s="44">
        <f t="shared" si="3"/>
        <v>1.8650212397226569</v>
      </c>
      <c r="K19" s="45">
        <v>2</v>
      </c>
      <c r="L19" s="44">
        <f t="shared" si="4"/>
        <v>1.6252498821693835</v>
      </c>
      <c r="M19" s="45">
        <v>1</v>
      </c>
      <c r="N19" s="46">
        <f t="shared" si="5"/>
        <v>1.0368066355624677</v>
      </c>
      <c r="O19" s="57">
        <f t="shared" si="6"/>
        <v>-0.14806754817588033</v>
      </c>
      <c r="P19" s="58" t="s">
        <v>51</v>
      </c>
      <c r="Q19" s="58" t="s">
        <v>55</v>
      </c>
    </row>
    <row r="20" spans="1:19" ht="12" customHeight="1">
      <c r="A20" s="20">
        <v>13</v>
      </c>
      <c r="B20" s="33" t="s">
        <v>3</v>
      </c>
      <c r="C20" s="71">
        <v>6</v>
      </c>
      <c r="D20" s="16">
        <f t="shared" si="0"/>
        <v>0.8666575186150812</v>
      </c>
      <c r="E20" s="15">
        <v>0</v>
      </c>
      <c r="F20" s="16">
        <f t="shared" si="1"/>
        <v>0</v>
      </c>
      <c r="G20" s="15">
        <v>0</v>
      </c>
      <c r="H20" s="17">
        <f t="shared" si="2"/>
        <v>0</v>
      </c>
      <c r="I20" s="43">
        <v>9</v>
      </c>
      <c r="J20" s="44">
        <f t="shared" si="3"/>
        <v>1.2911685505772241</v>
      </c>
      <c r="K20" s="45">
        <v>0</v>
      </c>
      <c r="L20" s="44">
        <f t="shared" si="4"/>
        <v>0</v>
      </c>
      <c r="M20" s="45">
        <v>0</v>
      </c>
      <c r="N20" s="46">
        <f t="shared" si="5"/>
        <v>0</v>
      </c>
      <c r="O20" s="57">
        <f t="shared" si="6"/>
        <v>-0.32878049250220887</v>
      </c>
      <c r="P20" s="44" t="s">
        <v>50</v>
      </c>
      <c r="Q20" s="44" t="s">
        <v>50</v>
      </c>
      <c r="S20" s="3"/>
    </row>
    <row r="21" spans="1:17" ht="12" customHeight="1">
      <c r="A21" s="20">
        <v>14</v>
      </c>
      <c r="B21" s="50" t="s">
        <v>4</v>
      </c>
      <c r="C21" s="71">
        <v>13</v>
      </c>
      <c r="D21" s="16">
        <f t="shared" si="0"/>
        <v>1.8777579569993426</v>
      </c>
      <c r="E21" s="11">
        <v>3</v>
      </c>
      <c r="F21" s="16">
        <f t="shared" si="1"/>
        <v>2.486778626966627</v>
      </c>
      <c r="G21" s="15">
        <v>1</v>
      </c>
      <c r="H21" s="17">
        <f t="shared" si="2"/>
        <v>1.0256936253141187</v>
      </c>
      <c r="I21" s="43">
        <v>15</v>
      </c>
      <c r="J21" s="44">
        <f t="shared" si="3"/>
        <v>2.1519475842953733</v>
      </c>
      <c r="K21" s="45">
        <v>1</v>
      </c>
      <c r="L21" s="44">
        <f t="shared" si="4"/>
        <v>0.8126249410846917</v>
      </c>
      <c r="M21" s="45">
        <v>0</v>
      </c>
      <c r="N21" s="46">
        <f t="shared" si="5"/>
        <v>0</v>
      </c>
      <c r="O21" s="57">
        <f t="shared" si="6"/>
        <v>-0.12741464025287141</v>
      </c>
      <c r="P21" s="59" t="s">
        <v>56</v>
      </c>
      <c r="Q21" s="59" t="s">
        <v>57</v>
      </c>
    </row>
    <row r="22" spans="1:17" ht="12" customHeight="1">
      <c r="A22" s="20">
        <v>15</v>
      </c>
      <c r="B22" s="32" t="s">
        <v>60</v>
      </c>
      <c r="C22" s="71">
        <v>96</v>
      </c>
      <c r="D22" s="16">
        <f t="shared" si="0"/>
        <v>13.8665202978413</v>
      </c>
      <c r="E22" s="15">
        <v>0</v>
      </c>
      <c r="F22" s="16">
        <f t="shared" si="1"/>
        <v>0</v>
      </c>
      <c r="G22" s="15">
        <v>0</v>
      </c>
      <c r="H22" s="17">
        <f t="shared" si="2"/>
        <v>0</v>
      </c>
      <c r="I22" s="43">
        <v>110</v>
      </c>
      <c r="J22" s="44">
        <f t="shared" si="3"/>
        <v>15.780948951499406</v>
      </c>
      <c r="K22" s="45">
        <v>0</v>
      </c>
      <c r="L22" s="44">
        <f t="shared" si="4"/>
        <v>0</v>
      </c>
      <c r="M22" s="45">
        <v>0</v>
      </c>
      <c r="N22" s="46">
        <f t="shared" si="5"/>
        <v>0</v>
      </c>
      <c r="O22" s="39">
        <f t="shared" si="6"/>
        <v>-0.1213126447301643</v>
      </c>
      <c r="P22" s="25" t="s">
        <v>50</v>
      </c>
      <c r="Q22" s="25" t="s">
        <v>50</v>
      </c>
    </row>
    <row r="23" spans="1:17" ht="12" customHeight="1">
      <c r="A23" s="20">
        <v>16</v>
      </c>
      <c r="B23" s="33" t="s">
        <v>59</v>
      </c>
      <c r="C23" s="71">
        <v>24</v>
      </c>
      <c r="D23" s="16">
        <f t="shared" si="0"/>
        <v>3.466630074460325</v>
      </c>
      <c r="E23" s="15">
        <v>0</v>
      </c>
      <c r="F23" s="16">
        <f t="shared" si="1"/>
        <v>0</v>
      </c>
      <c r="G23" s="15">
        <v>0</v>
      </c>
      <c r="H23" s="17">
        <f t="shared" si="2"/>
        <v>0</v>
      </c>
      <c r="I23" s="43">
        <v>20</v>
      </c>
      <c r="J23" s="44">
        <f t="shared" si="3"/>
        <v>2.8692634457271646</v>
      </c>
      <c r="K23" s="45">
        <v>0</v>
      </c>
      <c r="L23" s="44">
        <f t="shared" si="4"/>
        <v>0</v>
      </c>
      <c r="M23" s="45">
        <v>0</v>
      </c>
      <c r="N23" s="46">
        <f t="shared" si="5"/>
        <v>0</v>
      </c>
      <c r="O23" s="37">
        <f t="shared" si="6"/>
        <v>0.20819511349602413</v>
      </c>
      <c r="P23" s="25" t="s">
        <v>50</v>
      </c>
      <c r="Q23" s="25" t="s">
        <v>50</v>
      </c>
    </row>
    <row r="24" spans="1:17" ht="12" customHeight="1">
      <c r="A24" s="20">
        <v>17</v>
      </c>
      <c r="B24" s="33" t="s">
        <v>5</v>
      </c>
      <c r="C24" s="68">
        <v>72</v>
      </c>
      <c r="D24" s="16">
        <f t="shared" si="0"/>
        <v>10.399890223380975</v>
      </c>
      <c r="E24" s="15">
        <v>0</v>
      </c>
      <c r="F24" s="16">
        <f t="shared" si="1"/>
        <v>0</v>
      </c>
      <c r="G24" s="15">
        <v>0</v>
      </c>
      <c r="H24" s="17">
        <f t="shared" si="2"/>
        <v>0</v>
      </c>
      <c r="I24" s="43">
        <v>90</v>
      </c>
      <c r="J24" s="44">
        <f t="shared" si="3"/>
        <v>12.91168550577224</v>
      </c>
      <c r="K24" s="45">
        <v>0</v>
      </c>
      <c r="L24" s="44">
        <f t="shared" si="4"/>
        <v>0</v>
      </c>
      <c r="M24" s="45">
        <v>0</v>
      </c>
      <c r="N24" s="46">
        <f t="shared" si="5"/>
        <v>0</v>
      </c>
      <c r="O24" s="39">
        <f t="shared" si="6"/>
        <v>-0.19453659100265053</v>
      </c>
      <c r="P24" s="25" t="s">
        <v>50</v>
      </c>
      <c r="Q24" s="25" t="s">
        <v>50</v>
      </c>
    </row>
    <row r="25" spans="1:17" ht="12" customHeight="1">
      <c r="A25" s="20">
        <v>18</v>
      </c>
      <c r="B25" s="12" t="s">
        <v>58</v>
      </c>
      <c r="C25" s="68">
        <v>6</v>
      </c>
      <c r="D25" s="16">
        <f t="shared" si="0"/>
        <v>0.8666575186150812</v>
      </c>
      <c r="E25" s="15">
        <v>0</v>
      </c>
      <c r="F25" s="16">
        <f t="shared" si="1"/>
        <v>0</v>
      </c>
      <c r="G25" s="15">
        <v>0</v>
      </c>
      <c r="H25" s="17">
        <f t="shared" si="2"/>
        <v>0</v>
      </c>
      <c r="I25" s="43">
        <v>7</v>
      </c>
      <c r="J25" s="44">
        <f t="shared" si="3"/>
        <v>1.0042422060045075</v>
      </c>
      <c r="K25" s="45">
        <v>0</v>
      </c>
      <c r="L25" s="44">
        <f t="shared" si="4"/>
        <v>0</v>
      </c>
      <c r="M25" s="45">
        <v>0</v>
      </c>
      <c r="N25" s="46">
        <f t="shared" si="5"/>
        <v>0</v>
      </c>
      <c r="O25" s="35" t="s">
        <v>55</v>
      </c>
      <c r="P25" s="25" t="s">
        <v>50</v>
      </c>
      <c r="Q25" s="25" t="s">
        <v>50</v>
      </c>
    </row>
    <row r="26" spans="1:17" ht="12" customHeight="1">
      <c r="A26" s="20">
        <v>19</v>
      </c>
      <c r="B26" s="32" t="s">
        <v>7</v>
      </c>
      <c r="C26" s="68">
        <v>0</v>
      </c>
      <c r="D26" s="16">
        <f t="shared" si="0"/>
        <v>0</v>
      </c>
      <c r="E26" s="15">
        <v>0</v>
      </c>
      <c r="F26" s="16">
        <f t="shared" si="1"/>
        <v>0</v>
      </c>
      <c r="G26" s="15">
        <v>0</v>
      </c>
      <c r="H26" s="17">
        <f t="shared" si="2"/>
        <v>0</v>
      </c>
      <c r="I26" s="43">
        <v>0</v>
      </c>
      <c r="J26" s="47">
        <f t="shared" si="3"/>
        <v>0</v>
      </c>
      <c r="K26" s="45">
        <v>0</v>
      </c>
      <c r="L26" s="47">
        <f t="shared" si="4"/>
        <v>0</v>
      </c>
      <c r="M26" s="45">
        <v>0</v>
      </c>
      <c r="N26" s="48">
        <f t="shared" si="5"/>
        <v>0</v>
      </c>
      <c r="O26" s="31" t="s">
        <v>50</v>
      </c>
      <c r="P26" s="25" t="s">
        <v>50</v>
      </c>
      <c r="Q26" s="25" t="s">
        <v>50</v>
      </c>
    </row>
    <row r="27" spans="1:21" ht="12" customHeight="1">
      <c r="A27" s="20">
        <v>20</v>
      </c>
      <c r="B27" s="32" t="s">
        <v>8</v>
      </c>
      <c r="C27" s="68">
        <v>8</v>
      </c>
      <c r="D27" s="16">
        <f t="shared" si="0"/>
        <v>1.1555433581534416</v>
      </c>
      <c r="E27" s="15">
        <v>8</v>
      </c>
      <c r="F27" s="16">
        <f t="shared" si="1"/>
        <v>6.6314096719110065</v>
      </c>
      <c r="G27" s="15">
        <v>8</v>
      </c>
      <c r="H27" s="17">
        <f t="shared" si="2"/>
        <v>8.20554900251295</v>
      </c>
      <c r="I27" s="43">
        <v>15</v>
      </c>
      <c r="J27" s="44">
        <f t="shared" si="3"/>
        <v>2.1519475842953733</v>
      </c>
      <c r="K27" s="45">
        <v>15</v>
      </c>
      <c r="L27" s="44">
        <f t="shared" si="4"/>
        <v>12.189374116270375</v>
      </c>
      <c r="M27" s="45">
        <v>14</v>
      </c>
      <c r="N27" s="46">
        <f t="shared" si="5"/>
        <v>14.515292897874547</v>
      </c>
      <c r="O27" s="39">
        <f>(D27-J27)/J27</f>
        <v>-0.46302439400176704</v>
      </c>
      <c r="P27" s="38">
        <f>(F27-L27)/L27</f>
        <v>-0.4559679923959835</v>
      </c>
      <c r="Q27" s="38">
        <f>(H27-N27)/N27</f>
        <v>-0.43469628479116146</v>
      </c>
      <c r="S27" t="e">
        <f>SUM(#REF!,C9,C10,#REF!,C11,C12,C13,C15,C16,C18,C22,C25,C26,C27,#REF!)</f>
        <v>#REF!</v>
      </c>
      <c r="T27" t="e">
        <f>SUM(#REF!,E9,E10,#REF!,E11,E12,E13,E15,E16,E18,E22,E25,E26,E27,#REF!)</f>
        <v>#REF!</v>
      </c>
      <c r="U27" t="e">
        <f>SUM(#REF!,G9,G10,#REF!,G11,G12,G13,G15,G16,G18,G22,G25,G26,G27,#REF!)</f>
        <v>#REF!</v>
      </c>
    </row>
    <row r="28" spans="1:17" ht="12" customHeight="1">
      <c r="A28" s="20">
        <v>21</v>
      </c>
      <c r="B28" s="32" t="s">
        <v>9</v>
      </c>
      <c r="C28" s="68">
        <v>0</v>
      </c>
      <c r="D28" s="16">
        <f aca="true" t="shared" si="7" ref="D28:D55">C28*100/692.315</f>
        <v>0</v>
      </c>
      <c r="E28" s="15">
        <v>0</v>
      </c>
      <c r="F28" s="16">
        <f aca="true" t="shared" si="8" ref="F28:F55">E28*100/120.638</f>
        <v>0</v>
      </c>
      <c r="G28" s="15">
        <v>0</v>
      </c>
      <c r="H28" s="17">
        <f aca="true" t="shared" si="9" ref="H28:H55">G28*100/97.495</f>
        <v>0</v>
      </c>
      <c r="I28" s="43">
        <v>0</v>
      </c>
      <c r="J28" s="44">
        <f t="shared" si="3"/>
        <v>0</v>
      </c>
      <c r="K28" s="45">
        <v>0</v>
      </c>
      <c r="L28" s="44">
        <f t="shared" si="4"/>
        <v>0</v>
      </c>
      <c r="M28" s="45">
        <v>0</v>
      </c>
      <c r="N28" s="46">
        <f t="shared" si="5"/>
        <v>0</v>
      </c>
      <c r="O28" s="31" t="s">
        <v>50</v>
      </c>
      <c r="P28" s="25" t="s">
        <v>50</v>
      </c>
      <c r="Q28" s="25" t="s">
        <v>50</v>
      </c>
    </row>
    <row r="29" spans="1:17" ht="12" customHeight="1">
      <c r="A29" s="20">
        <v>22</v>
      </c>
      <c r="B29" s="42" t="s">
        <v>10</v>
      </c>
      <c r="C29" s="68">
        <v>3</v>
      </c>
      <c r="D29" s="16">
        <f t="shared" si="7"/>
        <v>0.4333287593075406</v>
      </c>
      <c r="E29" s="15">
        <v>0</v>
      </c>
      <c r="F29" s="16">
        <f t="shared" si="8"/>
        <v>0</v>
      </c>
      <c r="G29" s="15">
        <v>0</v>
      </c>
      <c r="H29" s="17">
        <f t="shared" si="9"/>
        <v>0</v>
      </c>
      <c r="I29" s="43">
        <v>0</v>
      </c>
      <c r="J29" s="44">
        <f t="shared" si="3"/>
        <v>0</v>
      </c>
      <c r="K29" s="45">
        <v>0</v>
      </c>
      <c r="L29" s="44">
        <f t="shared" si="4"/>
        <v>0</v>
      </c>
      <c r="M29" s="45">
        <v>0</v>
      </c>
      <c r="N29" s="46">
        <f t="shared" si="5"/>
        <v>0</v>
      </c>
      <c r="O29" s="49" t="s">
        <v>62</v>
      </c>
      <c r="P29" s="25" t="s">
        <v>50</v>
      </c>
      <c r="Q29" s="25" t="s">
        <v>50</v>
      </c>
    </row>
    <row r="30" spans="1:17" ht="12" customHeight="1">
      <c r="A30" s="20">
        <v>23</v>
      </c>
      <c r="B30" s="32" t="s">
        <v>11</v>
      </c>
      <c r="C30" s="68">
        <v>0</v>
      </c>
      <c r="D30" s="16">
        <f t="shared" si="7"/>
        <v>0</v>
      </c>
      <c r="E30" s="15">
        <v>0</v>
      </c>
      <c r="F30" s="16">
        <f t="shared" si="8"/>
        <v>0</v>
      </c>
      <c r="G30" s="15">
        <v>0</v>
      </c>
      <c r="H30" s="17">
        <f t="shared" si="9"/>
        <v>0</v>
      </c>
      <c r="I30" s="43">
        <v>0</v>
      </c>
      <c r="J30" s="44">
        <f t="shared" si="3"/>
        <v>0</v>
      </c>
      <c r="K30" s="45">
        <v>0</v>
      </c>
      <c r="L30" s="44">
        <f t="shared" si="4"/>
        <v>0</v>
      </c>
      <c r="M30" s="45">
        <v>0</v>
      </c>
      <c r="N30" s="46">
        <f t="shared" si="5"/>
        <v>0</v>
      </c>
      <c r="O30" s="31" t="s">
        <v>50</v>
      </c>
      <c r="P30" s="25" t="s">
        <v>50</v>
      </c>
      <c r="Q30" s="25" t="s">
        <v>50</v>
      </c>
    </row>
    <row r="31" spans="1:17" ht="12" customHeight="1">
      <c r="A31" s="20">
        <v>24</v>
      </c>
      <c r="B31" s="42" t="s">
        <v>12</v>
      </c>
      <c r="C31" s="68">
        <v>4</v>
      </c>
      <c r="D31" s="16">
        <f t="shared" si="7"/>
        <v>0.5777716790767208</v>
      </c>
      <c r="E31" s="15">
        <v>4</v>
      </c>
      <c r="F31" s="16">
        <f t="shared" si="8"/>
        <v>3.3157048359555032</v>
      </c>
      <c r="G31" s="15">
        <v>4</v>
      </c>
      <c r="H31" s="17">
        <f t="shared" si="9"/>
        <v>4.102774501256475</v>
      </c>
      <c r="I31" s="43">
        <v>4</v>
      </c>
      <c r="J31" s="44">
        <f t="shared" si="3"/>
        <v>0.573852689145433</v>
      </c>
      <c r="K31" s="45">
        <v>3</v>
      </c>
      <c r="L31" s="44">
        <f t="shared" si="4"/>
        <v>2.437874823254075</v>
      </c>
      <c r="M31" s="45">
        <v>3</v>
      </c>
      <c r="N31" s="46">
        <f t="shared" si="5"/>
        <v>3.1104199066874028</v>
      </c>
      <c r="O31" s="60" t="s">
        <v>54</v>
      </c>
      <c r="P31" s="59" t="s">
        <v>57</v>
      </c>
      <c r="Q31" s="59" t="s">
        <v>57</v>
      </c>
    </row>
    <row r="32" spans="1:17" ht="12" customHeight="1">
      <c r="A32" s="20">
        <v>25</v>
      </c>
      <c r="B32" s="33" t="s">
        <v>75</v>
      </c>
      <c r="C32" s="68">
        <v>4</v>
      </c>
      <c r="D32" s="16">
        <f t="shared" si="7"/>
        <v>0.5777716790767208</v>
      </c>
      <c r="E32" s="15">
        <v>4</v>
      </c>
      <c r="F32" s="16">
        <f t="shared" si="8"/>
        <v>3.3157048359555032</v>
      </c>
      <c r="G32" s="15">
        <v>4</v>
      </c>
      <c r="H32" s="17">
        <f t="shared" si="9"/>
        <v>4.102774501256475</v>
      </c>
      <c r="I32" s="43">
        <v>4</v>
      </c>
      <c r="J32" s="44">
        <f t="shared" si="3"/>
        <v>0.573852689145433</v>
      </c>
      <c r="K32" s="45">
        <v>3</v>
      </c>
      <c r="L32" s="44">
        <f t="shared" si="4"/>
        <v>2.437874823254075</v>
      </c>
      <c r="M32" s="45">
        <v>3</v>
      </c>
      <c r="N32" s="46">
        <f t="shared" si="5"/>
        <v>3.1104199066874028</v>
      </c>
      <c r="O32" s="60" t="s">
        <v>54</v>
      </c>
      <c r="P32" s="59" t="s">
        <v>57</v>
      </c>
      <c r="Q32" s="59" t="s">
        <v>57</v>
      </c>
    </row>
    <row r="33" spans="1:17" ht="12" customHeight="1">
      <c r="A33" s="20">
        <v>26</v>
      </c>
      <c r="B33" s="32" t="s">
        <v>13</v>
      </c>
      <c r="C33" s="68">
        <v>0</v>
      </c>
      <c r="D33" s="16">
        <f t="shared" si="7"/>
        <v>0</v>
      </c>
      <c r="E33" s="15">
        <v>0</v>
      </c>
      <c r="F33" s="16">
        <f t="shared" si="8"/>
        <v>0</v>
      </c>
      <c r="G33" s="15">
        <v>0</v>
      </c>
      <c r="H33" s="17">
        <f t="shared" si="9"/>
        <v>0</v>
      </c>
      <c r="I33" s="43">
        <v>0</v>
      </c>
      <c r="J33" s="44">
        <f t="shared" si="3"/>
        <v>0</v>
      </c>
      <c r="K33" s="45">
        <v>0</v>
      </c>
      <c r="L33" s="44">
        <f t="shared" si="4"/>
        <v>0</v>
      </c>
      <c r="M33" s="45">
        <v>0</v>
      </c>
      <c r="N33" s="46">
        <f t="shared" si="5"/>
        <v>0</v>
      </c>
      <c r="O33" s="60" t="s">
        <v>50</v>
      </c>
      <c r="P33" s="44" t="s">
        <v>50</v>
      </c>
      <c r="Q33" s="44" t="s">
        <v>50</v>
      </c>
    </row>
    <row r="34" spans="1:17" ht="12" customHeight="1">
      <c r="A34" s="20">
        <v>27</v>
      </c>
      <c r="B34" s="32" t="s">
        <v>14</v>
      </c>
      <c r="C34" s="68">
        <v>0</v>
      </c>
      <c r="D34" s="16">
        <f t="shared" si="7"/>
        <v>0</v>
      </c>
      <c r="E34" s="15">
        <v>0</v>
      </c>
      <c r="F34" s="16">
        <f t="shared" si="8"/>
        <v>0</v>
      </c>
      <c r="G34" s="15">
        <v>0</v>
      </c>
      <c r="H34" s="17">
        <f t="shared" si="9"/>
        <v>0</v>
      </c>
      <c r="I34" s="43">
        <v>0</v>
      </c>
      <c r="J34" s="44">
        <f t="shared" si="3"/>
        <v>0</v>
      </c>
      <c r="K34" s="45">
        <v>0</v>
      </c>
      <c r="L34" s="44">
        <f t="shared" si="4"/>
        <v>0</v>
      </c>
      <c r="M34" s="45">
        <v>0</v>
      </c>
      <c r="N34" s="46">
        <f t="shared" si="5"/>
        <v>0</v>
      </c>
      <c r="O34" s="60" t="s">
        <v>50</v>
      </c>
      <c r="P34" s="44" t="s">
        <v>50</v>
      </c>
      <c r="Q34" s="44" t="s">
        <v>50</v>
      </c>
    </row>
    <row r="35" spans="1:17" ht="12" customHeight="1">
      <c r="A35" s="20">
        <v>28</v>
      </c>
      <c r="B35" s="32" t="s">
        <v>15</v>
      </c>
      <c r="C35" s="68">
        <v>0</v>
      </c>
      <c r="D35" s="16">
        <f t="shared" si="7"/>
        <v>0</v>
      </c>
      <c r="E35" s="15">
        <v>0</v>
      </c>
      <c r="F35" s="16">
        <f t="shared" si="8"/>
        <v>0</v>
      </c>
      <c r="G35" s="15">
        <v>0</v>
      </c>
      <c r="H35" s="17">
        <f t="shared" si="9"/>
        <v>0</v>
      </c>
      <c r="I35" s="43">
        <v>0</v>
      </c>
      <c r="J35" s="44">
        <f t="shared" si="3"/>
        <v>0</v>
      </c>
      <c r="K35" s="45">
        <v>0</v>
      </c>
      <c r="L35" s="44">
        <f t="shared" si="4"/>
        <v>0</v>
      </c>
      <c r="M35" s="45">
        <v>0</v>
      </c>
      <c r="N35" s="46">
        <f t="shared" si="5"/>
        <v>0</v>
      </c>
      <c r="O35" s="60" t="s">
        <v>50</v>
      </c>
      <c r="P35" s="44" t="s">
        <v>50</v>
      </c>
      <c r="Q35" s="44" t="s">
        <v>50</v>
      </c>
    </row>
    <row r="36" spans="1:17" ht="24" customHeight="1">
      <c r="A36" s="20">
        <v>29</v>
      </c>
      <c r="B36" s="67" t="s">
        <v>63</v>
      </c>
      <c r="C36" s="68">
        <v>7</v>
      </c>
      <c r="D36" s="16">
        <f t="shared" si="7"/>
        <v>1.0111004383842614</v>
      </c>
      <c r="E36" s="15">
        <v>0</v>
      </c>
      <c r="F36" s="16">
        <f t="shared" si="8"/>
        <v>0</v>
      </c>
      <c r="G36" s="15">
        <v>0</v>
      </c>
      <c r="H36" s="17">
        <f t="shared" si="9"/>
        <v>0</v>
      </c>
      <c r="I36" s="43">
        <v>3</v>
      </c>
      <c r="J36" s="44">
        <f t="shared" si="3"/>
        <v>0.4303895168590747</v>
      </c>
      <c r="K36" s="45">
        <v>0</v>
      </c>
      <c r="L36" s="44">
        <f t="shared" si="4"/>
        <v>0</v>
      </c>
      <c r="M36" s="45">
        <v>0</v>
      </c>
      <c r="N36" s="46">
        <f t="shared" si="5"/>
        <v>0</v>
      </c>
      <c r="O36" s="61" t="s">
        <v>64</v>
      </c>
      <c r="P36" s="44" t="s">
        <v>50</v>
      </c>
      <c r="Q36" s="44" t="s">
        <v>50</v>
      </c>
    </row>
    <row r="37" spans="1:17" ht="24" customHeight="1">
      <c r="A37" s="20">
        <v>31</v>
      </c>
      <c r="B37" s="12" t="s">
        <v>16</v>
      </c>
      <c r="C37" s="68">
        <v>41</v>
      </c>
      <c r="D37" s="16">
        <f t="shared" si="7"/>
        <v>5.922159710536389</v>
      </c>
      <c r="E37" s="15">
        <v>9</v>
      </c>
      <c r="F37" s="16">
        <f t="shared" si="8"/>
        <v>7.460335880899882</v>
      </c>
      <c r="G37" s="15">
        <v>6</v>
      </c>
      <c r="H37" s="17">
        <f t="shared" si="9"/>
        <v>6.154161751884712</v>
      </c>
      <c r="I37" s="43">
        <v>62</v>
      </c>
      <c r="J37" s="44">
        <f t="shared" si="3"/>
        <v>8.89471668175421</v>
      </c>
      <c r="K37" s="45">
        <v>8</v>
      </c>
      <c r="L37" s="44">
        <f t="shared" si="4"/>
        <v>6.500999528677534</v>
      </c>
      <c r="M37" s="45">
        <v>8</v>
      </c>
      <c r="N37" s="46">
        <f t="shared" si="5"/>
        <v>8.294453084499741</v>
      </c>
      <c r="O37" s="57">
        <f>(D37-J37)/J37</f>
        <v>-0.33419355304654574</v>
      </c>
      <c r="P37" s="59" t="s">
        <v>57</v>
      </c>
      <c r="Q37" s="58" t="s">
        <v>51</v>
      </c>
    </row>
    <row r="38" spans="1:17" ht="23.25" customHeight="1">
      <c r="A38" s="20">
        <v>32</v>
      </c>
      <c r="B38" s="12" t="s">
        <v>17</v>
      </c>
      <c r="C38" s="68">
        <v>107</v>
      </c>
      <c r="D38" s="16">
        <f t="shared" si="7"/>
        <v>15.455392415302281</v>
      </c>
      <c r="E38" s="15">
        <v>6</v>
      </c>
      <c r="F38" s="16">
        <f t="shared" si="8"/>
        <v>4.973557253933254</v>
      </c>
      <c r="G38" s="15">
        <v>6</v>
      </c>
      <c r="H38" s="17">
        <f t="shared" si="9"/>
        <v>6.154161751884712</v>
      </c>
      <c r="I38" s="43">
        <v>149</v>
      </c>
      <c r="J38" s="44">
        <f t="shared" si="3"/>
        <v>21.376012670667375</v>
      </c>
      <c r="K38" s="45">
        <v>9</v>
      </c>
      <c r="L38" s="44">
        <f t="shared" si="4"/>
        <v>7.3136244697622255</v>
      </c>
      <c r="M38" s="45">
        <v>7</v>
      </c>
      <c r="N38" s="46">
        <f t="shared" si="5"/>
        <v>7.257646448937273</v>
      </c>
      <c r="O38" s="57">
        <f>(D38-J38)/J38</f>
        <v>-0.2769749600443256</v>
      </c>
      <c r="P38" s="62">
        <f>(F38-L38)/L38</f>
        <v>-0.3199599904949795</v>
      </c>
      <c r="Q38" s="58" t="s">
        <v>55</v>
      </c>
    </row>
    <row r="39" spans="1:17" ht="12" customHeight="1">
      <c r="A39" s="20">
        <v>33</v>
      </c>
      <c r="B39" s="32" t="s">
        <v>18</v>
      </c>
      <c r="C39" s="68">
        <v>0</v>
      </c>
      <c r="D39" s="16">
        <f t="shared" si="7"/>
        <v>0</v>
      </c>
      <c r="E39" s="15">
        <v>0</v>
      </c>
      <c r="F39" s="16">
        <f t="shared" si="8"/>
        <v>0</v>
      </c>
      <c r="G39" s="15">
        <v>0</v>
      </c>
      <c r="H39" s="17">
        <f t="shared" si="9"/>
        <v>0</v>
      </c>
      <c r="I39" s="43">
        <v>1</v>
      </c>
      <c r="J39" s="44">
        <f t="shared" si="3"/>
        <v>0.14346317228635824</v>
      </c>
      <c r="K39" s="45">
        <v>1</v>
      </c>
      <c r="L39" s="44">
        <f t="shared" si="4"/>
        <v>0.8126249410846917</v>
      </c>
      <c r="M39" s="45">
        <v>1</v>
      </c>
      <c r="N39" s="46">
        <f t="shared" si="5"/>
        <v>1.0368066355624677</v>
      </c>
      <c r="O39" s="56" t="s">
        <v>55</v>
      </c>
      <c r="P39" s="58" t="s">
        <v>55</v>
      </c>
      <c r="Q39" s="58" t="s">
        <v>55</v>
      </c>
    </row>
    <row r="40" spans="1:17" ht="12" customHeight="1">
      <c r="A40" s="20">
        <v>34</v>
      </c>
      <c r="B40" s="32" t="s">
        <v>19</v>
      </c>
      <c r="C40" s="68">
        <v>0</v>
      </c>
      <c r="D40" s="16">
        <f t="shared" si="7"/>
        <v>0</v>
      </c>
      <c r="E40" s="15">
        <v>0</v>
      </c>
      <c r="F40" s="16">
        <f t="shared" si="8"/>
        <v>0</v>
      </c>
      <c r="G40" s="15">
        <v>0</v>
      </c>
      <c r="H40" s="17">
        <f t="shared" si="9"/>
        <v>0</v>
      </c>
      <c r="I40" s="43">
        <v>0</v>
      </c>
      <c r="J40" s="44">
        <f t="shared" si="3"/>
        <v>0</v>
      </c>
      <c r="K40" s="45">
        <v>0</v>
      </c>
      <c r="L40" s="44">
        <f t="shared" si="4"/>
        <v>0</v>
      </c>
      <c r="M40" s="45">
        <v>0</v>
      </c>
      <c r="N40" s="46">
        <f t="shared" si="5"/>
        <v>0</v>
      </c>
      <c r="O40" s="31" t="s">
        <v>50</v>
      </c>
      <c r="P40" s="25" t="s">
        <v>50</v>
      </c>
      <c r="Q40" s="25" t="s">
        <v>50</v>
      </c>
    </row>
    <row r="41" spans="1:17" ht="12" customHeight="1">
      <c r="A41" s="20">
        <v>35</v>
      </c>
      <c r="B41" s="32" t="s">
        <v>20</v>
      </c>
      <c r="C41" s="68">
        <v>0</v>
      </c>
      <c r="D41" s="16">
        <f t="shared" si="7"/>
        <v>0</v>
      </c>
      <c r="E41" s="15">
        <v>0</v>
      </c>
      <c r="F41" s="16">
        <f t="shared" si="8"/>
        <v>0</v>
      </c>
      <c r="G41" s="15">
        <v>0</v>
      </c>
      <c r="H41" s="17">
        <f t="shared" si="9"/>
        <v>0</v>
      </c>
      <c r="I41" s="43">
        <v>0</v>
      </c>
      <c r="J41" s="44">
        <f t="shared" si="3"/>
        <v>0</v>
      </c>
      <c r="K41" s="45">
        <v>0</v>
      </c>
      <c r="L41" s="44">
        <f t="shared" si="4"/>
        <v>0</v>
      </c>
      <c r="M41" s="45">
        <v>0</v>
      </c>
      <c r="N41" s="46">
        <f t="shared" si="5"/>
        <v>0</v>
      </c>
      <c r="O41" s="31" t="s">
        <v>50</v>
      </c>
      <c r="P41" s="25" t="s">
        <v>50</v>
      </c>
      <c r="Q41" s="25" t="s">
        <v>50</v>
      </c>
    </row>
    <row r="42" spans="1:17" ht="12" customHeight="1">
      <c r="A42" s="20">
        <v>36</v>
      </c>
      <c r="B42" s="32" t="s">
        <v>21</v>
      </c>
      <c r="C42" s="68">
        <v>0</v>
      </c>
      <c r="D42" s="16">
        <f t="shared" si="7"/>
        <v>0</v>
      </c>
      <c r="E42" s="15">
        <v>0</v>
      </c>
      <c r="F42" s="16">
        <f t="shared" si="8"/>
        <v>0</v>
      </c>
      <c r="G42" s="15">
        <v>0</v>
      </c>
      <c r="H42" s="17">
        <f t="shared" si="9"/>
        <v>0</v>
      </c>
      <c r="I42" s="43">
        <v>0</v>
      </c>
      <c r="J42" s="44">
        <f t="shared" si="3"/>
        <v>0</v>
      </c>
      <c r="K42" s="45">
        <v>0</v>
      </c>
      <c r="L42" s="44">
        <f t="shared" si="4"/>
        <v>0</v>
      </c>
      <c r="M42" s="45">
        <v>0</v>
      </c>
      <c r="N42" s="46">
        <f t="shared" si="5"/>
        <v>0</v>
      </c>
      <c r="O42" s="31" t="s">
        <v>50</v>
      </c>
      <c r="P42" s="25" t="s">
        <v>50</v>
      </c>
      <c r="Q42" s="25" t="s">
        <v>50</v>
      </c>
    </row>
    <row r="43" spans="1:17" ht="12" customHeight="1">
      <c r="A43" s="20">
        <v>37</v>
      </c>
      <c r="B43" s="33" t="s">
        <v>49</v>
      </c>
      <c r="C43" s="68">
        <v>0</v>
      </c>
      <c r="D43" s="16">
        <f t="shared" si="7"/>
        <v>0</v>
      </c>
      <c r="E43" s="15">
        <v>0</v>
      </c>
      <c r="F43" s="16">
        <f t="shared" si="8"/>
        <v>0</v>
      </c>
      <c r="G43" s="15">
        <v>0</v>
      </c>
      <c r="H43" s="17">
        <f t="shared" si="9"/>
        <v>0</v>
      </c>
      <c r="I43" s="43">
        <v>0</v>
      </c>
      <c r="J43" s="44">
        <f t="shared" si="3"/>
        <v>0</v>
      </c>
      <c r="K43" s="45">
        <v>0</v>
      </c>
      <c r="L43" s="44">
        <f t="shared" si="4"/>
        <v>0</v>
      </c>
      <c r="M43" s="45">
        <v>0</v>
      </c>
      <c r="N43" s="46">
        <f t="shared" si="5"/>
        <v>0</v>
      </c>
      <c r="O43" s="31" t="s">
        <v>50</v>
      </c>
      <c r="P43" s="25" t="s">
        <v>50</v>
      </c>
      <c r="Q43" s="25" t="s">
        <v>50</v>
      </c>
    </row>
    <row r="44" spans="1:17" ht="12" customHeight="1">
      <c r="A44" s="20">
        <v>38</v>
      </c>
      <c r="B44" s="33" t="s">
        <v>22</v>
      </c>
      <c r="C44" s="68">
        <v>0</v>
      </c>
      <c r="D44" s="16">
        <f t="shared" si="7"/>
        <v>0</v>
      </c>
      <c r="E44" s="15">
        <v>0</v>
      </c>
      <c r="F44" s="16">
        <f t="shared" si="8"/>
        <v>0</v>
      </c>
      <c r="G44" s="15">
        <v>0</v>
      </c>
      <c r="H44" s="17">
        <f t="shared" si="9"/>
        <v>0</v>
      </c>
      <c r="I44" s="43">
        <v>0</v>
      </c>
      <c r="J44" s="44">
        <f t="shared" si="3"/>
        <v>0</v>
      </c>
      <c r="K44" s="45">
        <v>0</v>
      </c>
      <c r="L44" s="44">
        <f t="shared" si="4"/>
        <v>0</v>
      </c>
      <c r="M44" s="45">
        <v>0</v>
      </c>
      <c r="N44" s="46">
        <f t="shared" si="5"/>
        <v>0</v>
      </c>
      <c r="O44" s="31" t="s">
        <v>50</v>
      </c>
      <c r="P44" s="25" t="s">
        <v>50</v>
      </c>
      <c r="Q44" s="25" t="s">
        <v>50</v>
      </c>
    </row>
    <row r="45" spans="1:17" ht="12" customHeight="1">
      <c r="A45" s="20">
        <v>39</v>
      </c>
      <c r="B45" s="33" t="s">
        <v>23</v>
      </c>
      <c r="C45" s="68">
        <v>0</v>
      </c>
      <c r="D45" s="16">
        <f t="shared" si="7"/>
        <v>0</v>
      </c>
      <c r="E45" s="15">
        <v>0</v>
      </c>
      <c r="F45" s="16">
        <f t="shared" si="8"/>
        <v>0</v>
      </c>
      <c r="G45" s="15">
        <v>0</v>
      </c>
      <c r="H45" s="17">
        <f t="shared" si="9"/>
        <v>0</v>
      </c>
      <c r="I45" s="43">
        <v>0</v>
      </c>
      <c r="J45" s="44">
        <f t="shared" si="3"/>
        <v>0</v>
      </c>
      <c r="K45" s="45">
        <v>0</v>
      </c>
      <c r="L45" s="44">
        <f t="shared" si="4"/>
        <v>0</v>
      </c>
      <c r="M45" s="45">
        <v>0</v>
      </c>
      <c r="N45" s="46">
        <f t="shared" si="5"/>
        <v>0</v>
      </c>
      <c r="O45" s="31" t="s">
        <v>50</v>
      </c>
      <c r="P45" s="25" t="s">
        <v>50</v>
      </c>
      <c r="Q45" s="25" t="s">
        <v>50</v>
      </c>
    </row>
    <row r="46" spans="1:17" ht="12" customHeight="1">
      <c r="A46" s="20">
        <v>40</v>
      </c>
      <c r="B46" s="32" t="s">
        <v>24</v>
      </c>
      <c r="C46" s="68">
        <v>330</v>
      </c>
      <c r="D46" s="16">
        <f t="shared" si="7"/>
        <v>47.66616352382947</v>
      </c>
      <c r="E46" s="15">
        <v>218</v>
      </c>
      <c r="F46" s="16">
        <f t="shared" si="8"/>
        <v>180.70591355957492</v>
      </c>
      <c r="G46" s="15">
        <v>201</v>
      </c>
      <c r="H46" s="17">
        <f t="shared" si="9"/>
        <v>206.16441868813786</v>
      </c>
      <c r="I46" s="43">
        <v>601</v>
      </c>
      <c r="J46" s="44">
        <f t="shared" si="3"/>
        <v>86.2213665441013</v>
      </c>
      <c r="K46" s="45">
        <v>443</v>
      </c>
      <c r="L46" s="44">
        <f t="shared" si="4"/>
        <v>359.9928489005184</v>
      </c>
      <c r="M46" s="45">
        <v>389</v>
      </c>
      <c r="N46" s="46">
        <f t="shared" si="5"/>
        <v>403.3177812337999</v>
      </c>
      <c r="O46" s="39">
        <f aca="true" t="shared" si="10" ref="O46:O51">(D46-J46)/J46</f>
        <v>-0.44716529748518036</v>
      </c>
      <c r="P46" s="38">
        <f>(F46-L46)/L46</f>
        <v>-0.49802915776943174</v>
      </c>
      <c r="Q46" s="38">
        <f>(H46-N46)/N46</f>
        <v>-0.4888288384968921</v>
      </c>
    </row>
    <row r="47" spans="1:17" ht="23.25" customHeight="1">
      <c r="A47" s="20">
        <v>41</v>
      </c>
      <c r="B47" s="12" t="s">
        <v>34</v>
      </c>
      <c r="C47" s="68">
        <v>138</v>
      </c>
      <c r="D47" s="16">
        <f t="shared" si="7"/>
        <v>19.93312292814687</v>
      </c>
      <c r="E47" s="15">
        <v>9</v>
      </c>
      <c r="F47" s="16">
        <f t="shared" si="8"/>
        <v>7.460335880899882</v>
      </c>
      <c r="G47" s="15">
        <v>8</v>
      </c>
      <c r="H47" s="17">
        <f t="shared" si="9"/>
        <v>8.20554900251295</v>
      </c>
      <c r="I47" s="43">
        <v>180</v>
      </c>
      <c r="J47" s="44">
        <f t="shared" si="3"/>
        <v>25.82337101154448</v>
      </c>
      <c r="K47" s="45">
        <v>13</v>
      </c>
      <c r="L47" s="44">
        <f t="shared" si="4"/>
        <v>10.564124234100992</v>
      </c>
      <c r="M47" s="45">
        <v>11</v>
      </c>
      <c r="N47" s="46">
        <f t="shared" si="5"/>
        <v>11.404872991187144</v>
      </c>
      <c r="O47" s="39">
        <f t="shared" si="10"/>
        <v>-0.2280975663775401</v>
      </c>
      <c r="P47" s="38">
        <f>(F47-L47)/L47</f>
        <v>-0.29380460551401716</v>
      </c>
      <c r="Q47" s="38">
        <f>(H47-N47)/N47</f>
        <v>-0.28052254427966006</v>
      </c>
    </row>
    <row r="48" spans="1:17" ht="12" customHeight="1">
      <c r="A48" s="20">
        <v>42</v>
      </c>
      <c r="B48" s="33" t="s">
        <v>65</v>
      </c>
      <c r="C48" s="68">
        <v>134</v>
      </c>
      <c r="D48" s="16">
        <f t="shared" si="7"/>
        <v>19.355351249070146</v>
      </c>
      <c r="E48" s="15">
        <v>8</v>
      </c>
      <c r="F48" s="16">
        <f t="shared" si="8"/>
        <v>6.6314096719110065</v>
      </c>
      <c r="G48" s="15">
        <v>7</v>
      </c>
      <c r="H48" s="17">
        <f t="shared" si="9"/>
        <v>7.17985537719883</v>
      </c>
      <c r="I48" s="43">
        <v>179</v>
      </c>
      <c r="J48" s="44">
        <f t="shared" si="3"/>
        <v>25.679907839258124</v>
      </c>
      <c r="K48" s="45">
        <v>13</v>
      </c>
      <c r="L48" s="44">
        <f t="shared" si="4"/>
        <v>10.564124234100992</v>
      </c>
      <c r="M48" s="45">
        <v>11</v>
      </c>
      <c r="N48" s="46">
        <f t="shared" si="5"/>
        <v>11.404872991187144</v>
      </c>
      <c r="O48" s="39">
        <f t="shared" si="10"/>
        <v>-0.2462842401840446</v>
      </c>
      <c r="P48" s="38">
        <f>(F48-L48)/L48</f>
        <v>-0.3722707604569041</v>
      </c>
      <c r="Q48" s="38">
        <f>(H48-N48)/N48</f>
        <v>-0.37045722624470256</v>
      </c>
    </row>
    <row r="49" spans="1:17" ht="12" customHeight="1">
      <c r="A49" s="20">
        <v>43</v>
      </c>
      <c r="B49" s="33" t="s">
        <v>35</v>
      </c>
      <c r="C49" s="68">
        <v>46</v>
      </c>
      <c r="D49" s="16">
        <f t="shared" si="7"/>
        <v>6.64437430938229</v>
      </c>
      <c r="E49" s="15">
        <v>0</v>
      </c>
      <c r="F49" s="16">
        <f t="shared" si="8"/>
        <v>0</v>
      </c>
      <c r="G49" s="15">
        <v>0</v>
      </c>
      <c r="H49" s="17">
        <f t="shared" si="9"/>
        <v>0</v>
      </c>
      <c r="I49" s="43">
        <v>68</v>
      </c>
      <c r="J49" s="44">
        <f t="shared" si="3"/>
        <v>9.75549571547236</v>
      </c>
      <c r="K49" s="45">
        <v>1</v>
      </c>
      <c r="L49" s="44">
        <f t="shared" si="4"/>
        <v>0.8126249410846917</v>
      </c>
      <c r="M49" s="45">
        <v>0</v>
      </c>
      <c r="N49" s="46">
        <f t="shared" si="5"/>
        <v>0</v>
      </c>
      <c r="O49" s="57">
        <f t="shared" si="10"/>
        <v>-0.31890961739194723</v>
      </c>
      <c r="P49" s="58" t="s">
        <v>55</v>
      </c>
      <c r="Q49" s="25" t="s">
        <v>50</v>
      </c>
    </row>
    <row r="50" spans="1:17" ht="21" customHeight="1">
      <c r="A50" s="20">
        <v>44</v>
      </c>
      <c r="B50" s="12" t="s">
        <v>76</v>
      </c>
      <c r="C50" s="68">
        <v>93</v>
      </c>
      <c r="D50" s="16">
        <f t="shared" si="7"/>
        <v>13.433191538533759</v>
      </c>
      <c r="E50" s="15">
        <v>4</v>
      </c>
      <c r="F50" s="16">
        <f t="shared" si="8"/>
        <v>3.3157048359555032</v>
      </c>
      <c r="G50" s="15">
        <v>1</v>
      </c>
      <c r="H50" s="17">
        <f t="shared" si="9"/>
        <v>1.0256936253141187</v>
      </c>
      <c r="I50" s="43">
        <v>149</v>
      </c>
      <c r="J50" s="44">
        <f t="shared" si="3"/>
        <v>21.376012670667375</v>
      </c>
      <c r="K50" s="45">
        <v>2</v>
      </c>
      <c r="L50" s="44">
        <f t="shared" si="4"/>
        <v>1.6252498821693835</v>
      </c>
      <c r="M50" s="45">
        <v>1</v>
      </c>
      <c r="N50" s="46">
        <f t="shared" si="5"/>
        <v>1.0368066355624677</v>
      </c>
      <c r="O50" s="57">
        <f t="shared" si="10"/>
        <v>-0.3715763671413297</v>
      </c>
      <c r="P50" s="59" t="s">
        <v>56</v>
      </c>
      <c r="Q50" s="25" t="s">
        <v>54</v>
      </c>
    </row>
    <row r="51" spans="1:17" ht="12" customHeight="1">
      <c r="A51" s="20">
        <v>45</v>
      </c>
      <c r="B51" s="42" t="s">
        <v>36</v>
      </c>
      <c r="C51" s="68">
        <v>96</v>
      </c>
      <c r="D51" s="16">
        <f t="shared" si="7"/>
        <v>13.8665202978413</v>
      </c>
      <c r="E51" s="15">
        <v>2</v>
      </c>
      <c r="F51" s="16">
        <f t="shared" si="8"/>
        <v>1.6578524179777516</v>
      </c>
      <c r="G51" s="15">
        <v>1</v>
      </c>
      <c r="H51" s="17">
        <f t="shared" si="9"/>
        <v>1.0256936253141187</v>
      </c>
      <c r="I51" s="43">
        <v>119</v>
      </c>
      <c r="J51" s="44">
        <f t="shared" si="3"/>
        <v>17.07211750207663</v>
      </c>
      <c r="K51" s="45">
        <v>0</v>
      </c>
      <c r="L51" s="44">
        <f t="shared" si="4"/>
        <v>0</v>
      </c>
      <c r="M51" s="45">
        <v>0</v>
      </c>
      <c r="N51" s="46">
        <f t="shared" si="5"/>
        <v>0</v>
      </c>
      <c r="O51" s="57">
        <f t="shared" si="10"/>
        <v>-0.1877679909270426</v>
      </c>
      <c r="P51" s="59" t="s">
        <v>56</v>
      </c>
      <c r="Q51" s="64" t="s">
        <v>57</v>
      </c>
    </row>
    <row r="52" spans="1:25" ht="12" customHeight="1">
      <c r="A52" s="20">
        <v>46</v>
      </c>
      <c r="B52" s="32" t="s">
        <v>66</v>
      </c>
      <c r="C52" s="68">
        <v>0</v>
      </c>
      <c r="D52" s="16">
        <f t="shared" si="7"/>
        <v>0</v>
      </c>
      <c r="E52" s="15">
        <v>0</v>
      </c>
      <c r="F52" s="16">
        <f t="shared" si="8"/>
        <v>0</v>
      </c>
      <c r="G52" s="15">
        <v>0</v>
      </c>
      <c r="H52" s="17">
        <f t="shared" si="9"/>
        <v>0</v>
      </c>
      <c r="I52" s="43">
        <v>0</v>
      </c>
      <c r="J52" s="44">
        <f t="shared" si="3"/>
        <v>0</v>
      </c>
      <c r="K52" s="45">
        <v>0</v>
      </c>
      <c r="L52" s="44">
        <f t="shared" si="4"/>
        <v>0</v>
      </c>
      <c r="M52" s="45">
        <v>0</v>
      </c>
      <c r="N52" s="46">
        <f t="shared" si="5"/>
        <v>0</v>
      </c>
      <c r="O52" s="60" t="s">
        <v>50</v>
      </c>
      <c r="P52" s="44" t="s">
        <v>50</v>
      </c>
      <c r="Q52" s="25" t="s">
        <v>50</v>
      </c>
      <c r="S52">
        <v>2009</v>
      </c>
      <c r="Y52">
        <v>2008</v>
      </c>
    </row>
    <row r="53" spans="1:29" ht="23.25" customHeight="1">
      <c r="A53" s="20">
        <v>47</v>
      </c>
      <c r="B53" s="12" t="s">
        <v>67</v>
      </c>
      <c r="C53" s="68">
        <v>97</v>
      </c>
      <c r="D53" s="16">
        <f t="shared" si="7"/>
        <v>14.01096321761048</v>
      </c>
      <c r="E53" s="15">
        <v>1</v>
      </c>
      <c r="F53" s="16">
        <f t="shared" si="8"/>
        <v>0.8289262089888758</v>
      </c>
      <c r="G53" s="15">
        <v>0</v>
      </c>
      <c r="H53" s="17">
        <f t="shared" si="9"/>
        <v>0</v>
      </c>
      <c r="I53" s="43">
        <v>102</v>
      </c>
      <c r="J53" s="44">
        <f t="shared" si="3"/>
        <v>14.633243573208539</v>
      </c>
      <c r="K53" s="45">
        <v>2</v>
      </c>
      <c r="L53" s="44">
        <f t="shared" si="4"/>
        <v>1.6252498821693835</v>
      </c>
      <c r="M53" s="45">
        <v>1</v>
      </c>
      <c r="N53" s="46">
        <f t="shared" si="5"/>
        <v>1.0368066355624677</v>
      </c>
      <c r="O53" s="63">
        <f>(D53-J53)/J53</f>
        <v>-0.042525114304621386</v>
      </c>
      <c r="P53" s="58" t="s">
        <v>55</v>
      </c>
      <c r="Q53" s="36" t="s">
        <v>55</v>
      </c>
      <c r="S53" t="e">
        <f>SUM(#REF!,C28,C29,C30,C31,#REF!,C33,C34,C35,C36,C37,C38,C39,C40,C41,#REF!,#REF!,C42,C46,#REF!,#REF!,#REF!,C47,C50,C51,C52,C53,C54,C55)</f>
        <v>#REF!</v>
      </c>
      <c r="U53" t="e">
        <f>SUM(#REF!,E28,E29,E30,E31,#REF!,E33,E34,E35,E36,E37,E38,E39,E40,E41,#REF!,#REF!,E42,E46,#REF!,#REF!,#REF!,E47,E50,E51,E52,E53,E54,E55)</f>
        <v>#REF!</v>
      </c>
      <c r="W53" t="e">
        <f>SUM(#REF!,G28,G29,G30,G31,#REF!,G33,G34,G35,G36,G37,G38,G39,G40,G41,#REF!,#REF!,G42,G46,#REF!,#REF!,#REF!,G47,G50,G51,G52,G53,G54,G55)</f>
        <v>#REF!</v>
      </c>
      <c r="Y53" t="e">
        <f>SUM(#REF!,I28,I29,I30,I31,#REF!,I33,I34,I35,I36,I37,I38,I39,I40,I41,#REF!,#REF!,I42,I46,#REF!,#REF!,#REF!,I47,I50,I51,I52,I53,I54,I55)</f>
        <v>#REF!</v>
      </c>
      <c r="AA53" t="e">
        <f>SUM(#REF!,K28,K29,K30,K31,#REF!,K33,K34,K35,K36,K37,K38,K39,K40,K41,#REF!,#REF!,K42,K46,#REF!,#REF!,#REF!,K47,K50,K51,K52,K53,K54,K55)</f>
        <v>#REF!</v>
      </c>
      <c r="AC53" t="e">
        <f>SUM(#REF!,M28,M29,M30,M31,#REF!,M33,M34,M35,M36,M37,M38,M39,M40,M41,#REF!,#REF!,M42,M46,#REF!,#REF!,#REF!,M47,M50,M51,M52,M53,M54,M55)</f>
        <v>#REF!</v>
      </c>
    </row>
    <row r="54" spans="1:17" ht="33" customHeight="1">
      <c r="A54" s="20">
        <v>48</v>
      </c>
      <c r="B54" s="12" t="s">
        <v>77</v>
      </c>
      <c r="C54" s="72">
        <v>129442</v>
      </c>
      <c r="D54" s="21">
        <f t="shared" si="7"/>
        <v>18696.980420762226</v>
      </c>
      <c r="E54" s="15">
        <v>91574</v>
      </c>
      <c r="F54" s="21">
        <f t="shared" si="8"/>
        <v>75908.08866194732</v>
      </c>
      <c r="G54" s="15">
        <v>84555</v>
      </c>
      <c r="H54" s="22">
        <f t="shared" si="9"/>
        <v>86727.5244884353</v>
      </c>
      <c r="I54" s="51">
        <v>136079</v>
      </c>
      <c r="J54" s="53">
        <f t="shared" si="3"/>
        <v>19522.32502155534</v>
      </c>
      <c r="K54" s="52">
        <v>93953</v>
      </c>
      <c r="L54" s="53">
        <f t="shared" si="4"/>
        <v>76348.55108973004</v>
      </c>
      <c r="M54" s="52">
        <v>85751</v>
      </c>
      <c r="N54" s="54">
        <f t="shared" si="5"/>
        <v>88907.20580611716</v>
      </c>
      <c r="O54" s="63">
        <f>(D54-J54)/J54</f>
        <v>-0.04227696239468515</v>
      </c>
      <c r="P54" s="65">
        <f>(F54-L54)/L54</f>
        <v>-0.005769100022147934</v>
      </c>
      <c r="Q54" s="55">
        <f>(H54-N54)/N54</f>
        <v>-0.024516362851793545</v>
      </c>
    </row>
    <row r="55" spans="1:17" ht="12" customHeight="1">
      <c r="A55" s="20">
        <v>49</v>
      </c>
      <c r="B55" s="32" t="s">
        <v>25</v>
      </c>
      <c r="C55" s="68">
        <v>250</v>
      </c>
      <c r="D55" s="16">
        <f t="shared" si="7"/>
        <v>36.11072994229505</v>
      </c>
      <c r="E55" s="15">
        <v>124</v>
      </c>
      <c r="F55" s="16">
        <f t="shared" si="8"/>
        <v>102.78684991462059</v>
      </c>
      <c r="G55" s="15">
        <v>119</v>
      </c>
      <c r="H55" s="19">
        <f t="shared" si="9"/>
        <v>122.05754141238012</v>
      </c>
      <c r="I55" s="43">
        <v>1373</v>
      </c>
      <c r="J55" s="44">
        <f t="shared" si="3"/>
        <v>196.97493554916986</v>
      </c>
      <c r="K55" s="45">
        <v>467</v>
      </c>
      <c r="L55" s="44">
        <f t="shared" si="4"/>
        <v>379.49584748655104</v>
      </c>
      <c r="M55" s="45">
        <v>396</v>
      </c>
      <c r="N55" s="46">
        <f t="shared" si="5"/>
        <v>410.57542768273714</v>
      </c>
      <c r="O55" s="57">
        <f>(D55-J55)/J55</f>
        <v>-0.8166734775588699</v>
      </c>
      <c r="P55" s="62">
        <f>(F55-L55)/L55</f>
        <v>-0.7291489469637392</v>
      </c>
      <c r="Q55" s="38">
        <f>(H55-N55)/N55</f>
        <v>-0.7027159123933318</v>
      </c>
    </row>
    <row r="56" spans="1:17" ht="12" customHeight="1">
      <c r="A56" s="20">
        <v>50</v>
      </c>
      <c r="B56" s="32" t="s">
        <v>26</v>
      </c>
      <c r="C56" s="68">
        <v>0</v>
      </c>
      <c r="D56" s="16">
        <f>C56*100/692.315</f>
        <v>0</v>
      </c>
      <c r="E56" s="15">
        <v>0</v>
      </c>
      <c r="F56" s="16">
        <f>E56*100/120.638</f>
        <v>0</v>
      </c>
      <c r="G56" s="15">
        <v>0</v>
      </c>
      <c r="H56" s="17">
        <f>G56*100/97.495</f>
        <v>0</v>
      </c>
      <c r="I56" s="43">
        <v>0</v>
      </c>
      <c r="J56" s="44">
        <f t="shared" si="3"/>
        <v>0</v>
      </c>
      <c r="K56" s="45">
        <v>0</v>
      </c>
      <c r="L56" s="44">
        <f t="shared" si="4"/>
        <v>0</v>
      </c>
      <c r="M56" s="45">
        <v>0</v>
      </c>
      <c r="N56" s="46">
        <f t="shared" si="5"/>
        <v>0</v>
      </c>
      <c r="O56" s="60" t="s">
        <v>50</v>
      </c>
      <c r="P56" s="44" t="s">
        <v>50</v>
      </c>
      <c r="Q56" s="25" t="s">
        <v>50</v>
      </c>
    </row>
    <row r="57" spans="1:17" ht="12" customHeight="1">
      <c r="A57" s="20">
        <v>51</v>
      </c>
      <c r="B57" s="32" t="s">
        <v>28</v>
      </c>
      <c r="C57" s="68">
        <v>0</v>
      </c>
      <c r="D57" s="16">
        <f>C57*100/692.315</f>
        <v>0</v>
      </c>
      <c r="E57" s="15">
        <v>0</v>
      </c>
      <c r="F57" s="16">
        <f>E57*100/120.638</f>
        <v>0</v>
      </c>
      <c r="G57" s="15">
        <v>0</v>
      </c>
      <c r="H57" s="17">
        <f>G57*100/97.495</f>
        <v>0</v>
      </c>
      <c r="I57" s="43">
        <v>0</v>
      </c>
      <c r="J57" s="44">
        <f t="shared" si="3"/>
        <v>0</v>
      </c>
      <c r="K57" s="45">
        <v>0</v>
      </c>
      <c r="L57" s="44">
        <f t="shared" si="4"/>
        <v>0</v>
      </c>
      <c r="M57" s="45">
        <v>0</v>
      </c>
      <c r="N57" s="46">
        <f t="shared" si="5"/>
        <v>0</v>
      </c>
      <c r="O57" s="60" t="s">
        <v>50</v>
      </c>
      <c r="P57" s="44" t="s">
        <v>50</v>
      </c>
      <c r="Q57" s="25" t="s">
        <v>50</v>
      </c>
    </row>
    <row r="58" spans="1:17" ht="12" customHeight="1">
      <c r="A58" s="20">
        <v>52</v>
      </c>
      <c r="B58" s="32" t="s">
        <v>27</v>
      </c>
      <c r="C58" s="68">
        <v>0</v>
      </c>
      <c r="D58" s="16">
        <f>C58*100/692.315</f>
        <v>0</v>
      </c>
      <c r="E58" s="15">
        <v>0</v>
      </c>
      <c r="F58" s="16">
        <f>E58*100/120.638</f>
        <v>0</v>
      </c>
      <c r="G58" s="15">
        <v>0</v>
      </c>
      <c r="H58" s="17">
        <f>G58*100/97.495</f>
        <v>0</v>
      </c>
      <c r="I58" s="43">
        <v>5</v>
      </c>
      <c r="J58" s="44">
        <f t="shared" si="3"/>
        <v>0.7173158614317912</v>
      </c>
      <c r="K58" s="45">
        <v>5</v>
      </c>
      <c r="L58" s="44">
        <f t="shared" si="4"/>
        <v>4.0631247054234585</v>
      </c>
      <c r="M58" s="45">
        <v>5</v>
      </c>
      <c r="N58" s="46">
        <f t="shared" si="5"/>
        <v>5.184033177812338</v>
      </c>
      <c r="O58" s="56" t="s">
        <v>68</v>
      </c>
      <c r="P58" s="58" t="s">
        <v>68</v>
      </c>
      <c r="Q58" s="36" t="s">
        <v>68</v>
      </c>
    </row>
  </sheetData>
  <sheetProtection/>
  <mergeCells count="19">
    <mergeCell ref="I2:N2"/>
    <mergeCell ref="C2:H2"/>
    <mergeCell ref="O2:Q2"/>
    <mergeCell ref="E5:F5"/>
    <mergeCell ref="G5:H5"/>
    <mergeCell ref="K5:L5"/>
    <mergeCell ref="M5:N5"/>
    <mergeCell ref="P5:P7"/>
    <mergeCell ref="Q5:Q7"/>
    <mergeCell ref="A1:Q1"/>
    <mergeCell ref="E3:H3"/>
    <mergeCell ref="K3:N3"/>
    <mergeCell ref="P3:Q4"/>
    <mergeCell ref="C4:D4"/>
    <mergeCell ref="E4:F4"/>
    <mergeCell ref="G4:H4"/>
    <mergeCell ref="I4:J4"/>
    <mergeCell ref="K4:L4"/>
    <mergeCell ref="M4:N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C2" sqref="C2"/>
    </sheetView>
  </sheetViews>
  <sheetFormatPr defaultColWidth="9.140625" defaultRowHeight="15"/>
  <cols>
    <col min="3" max="3" width="14.140625" style="0" customWidth="1"/>
  </cols>
  <sheetData>
    <row r="2" spans="1:3" ht="15">
      <c r="A2">
        <v>8.29</v>
      </c>
      <c r="B2">
        <v>13.81</v>
      </c>
      <c r="C2">
        <f>(A2-B2)/B2*100</f>
        <v>-39.971035481535125</v>
      </c>
    </row>
    <row r="3" ht="15">
      <c r="A3">
        <v>-4.5</v>
      </c>
    </row>
    <row r="4" ht="15">
      <c r="A4">
        <v>-4</v>
      </c>
    </row>
    <row r="5" ht="15">
      <c r="A5">
        <v>-3.5</v>
      </c>
    </row>
    <row r="6" ht="15">
      <c r="A6">
        <v>-3</v>
      </c>
    </row>
    <row r="7" ht="15">
      <c r="A7">
        <v>-2.5</v>
      </c>
    </row>
    <row r="8" ht="15">
      <c r="A8">
        <v>-2</v>
      </c>
    </row>
    <row r="9" ht="15">
      <c r="A9">
        <v>-1.5</v>
      </c>
    </row>
    <row r="10" ht="15">
      <c r="A10">
        <v>-1</v>
      </c>
    </row>
    <row r="11" ht="15">
      <c r="A11">
        <v>-0.5</v>
      </c>
    </row>
    <row r="12" ht="15">
      <c r="A12">
        <v>0</v>
      </c>
    </row>
    <row r="13" ht="15">
      <c r="A13">
        <v>0.5</v>
      </c>
    </row>
    <row r="14" ht="15">
      <c r="A14">
        <v>1</v>
      </c>
    </row>
    <row r="15" ht="15">
      <c r="A15">
        <v>1.5</v>
      </c>
    </row>
    <row r="16" ht="15">
      <c r="A16">
        <v>2</v>
      </c>
    </row>
    <row r="17" ht="15">
      <c r="A17">
        <v>2.5</v>
      </c>
    </row>
    <row r="18" ht="15">
      <c r="A18">
        <v>3</v>
      </c>
    </row>
    <row r="19" ht="15">
      <c r="A19">
        <v>3.5</v>
      </c>
    </row>
    <row r="20" ht="15">
      <c r="A20">
        <v>4</v>
      </c>
    </row>
    <row r="21" ht="15">
      <c r="A21">
        <v>4.5</v>
      </c>
    </row>
    <row r="22" ht="15">
      <c r="A22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90" zoomScaleNormal="90" zoomScalePageLayoutView="0" workbookViewId="0" topLeftCell="A13">
      <selection activeCell="B41" sqref="B41"/>
    </sheetView>
  </sheetViews>
  <sheetFormatPr defaultColWidth="9.140625" defaultRowHeight="15"/>
  <cols>
    <col min="1" max="1" width="2.421875" style="14" customWidth="1"/>
    <col min="2" max="2" width="27.421875" style="13" customWidth="1"/>
    <col min="3" max="13" width="7.421875" style="1" customWidth="1"/>
    <col min="14" max="14" width="7.421875" style="0" customWidth="1"/>
    <col min="15" max="17" width="7.28125" style="4" customWidth="1"/>
    <col min="18" max="18" width="6.8515625" style="0" customWidth="1"/>
    <col min="19" max="19" width="12.140625" style="0" customWidth="1"/>
  </cols>
  <sheetData>
    <row r="1" spans="1:17" ht="17.25" customHeight="1">
      <c r="A1" s="92" t="s">
        <v>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2.75" customHeight="1">
      <c r="A2" s="5"/>
      <c r="B2" s="5"/>
      <c r="C2" s="101" t="s">
        <v>38</v>
      </c>
      <c r="D2" s="102"/>
      <c r="E2" s="102"/>
      <c r="F2" s="102"/>
      <c r="G2" s="102"/>
      <c r="H2" s="102"/>
      <c r="I2" s="101" t="s">
        <v>39</v>
      </c>
      <c r="J2" s="102"/>
      <c r="K2" s="102"/>
      <c r="L2" s="102"/>
      <c r="M2" s="102"/>
      <c r="N2" s="103"/>
      <c r="O2" s="104" t="s">
        <v>52</v>
      </c>
      <c r="P2" s="105"/>
      <c r="Q2" s="106"/>
    </row>
    <row r="3" spans="1:19" ht="25.5" customHeight="1">
      <c r="A3" s="6"/>
      <c r="B3" s="23"/>
      <c r="C3" s="98" t="s">
        <v>29</v>
      </c>
      <c r="D3" s="99"/>
      <c r="E3" s="95" t="s">
        <v>40</v>
      </c>
      <c r="F3" s="95"/>
      <c r="G3" s="95"/>
      <c r="H3" s="95"/>
      <c r="I3" s="98" t="s">
        <v>29</v>
      </c>
      <c r="J3" s="99"/>
      <c r="K3" s="95" t="s">
        <v>40</v>
      </c>
      <c r="L3" s="95"/>
      <c r="M3" s="95"/>
      <c r="N3" s="95"/>
      <c r="O3" s="91"/>
      <c r="P3" s="95" t="s">
        <v>41</v>
      </c>
      <c r="Q3" s="95"/>
      <c r="S3" s="2"/>
    </row>
    <row r="4" spans="1:19" ht="12" customHeight="1">
      <c r="A4" s="6" t="s">
        <v>42</v>
      </c>
      <c r="B4" s="66" t="s">
        <v>43</v>
      </c>
      <c r="C4" s="117"/>
      <c r="D4" s="97"/>
      <c r="E4" s="118" t="s">
        <v>44</v>
      </c>
      <c r="F4" s="118"/>
      <c r="G4" s="118" t="s">
        <v>45</v>
      </c>
      <c r="H4" s="118"/>
      <c r="I4" s="117"/>
      <c r="J4" s="97"/>
      <c r="K4" s="118" t="s">
        <v>44</v>
      </c>
      <c r="L4" s="118"/>
      <c r="M4" s="118" t="s">
        <v>45</v>
      </c>
      <c r="N4" s="118"/>
      <c r="O4" s="90" t="s">
        <v>46</v>
      </c>
      <c r="P4" s="95"/>
      <c r="Q4" s="95"/>
      <c r="S4" s="2"/>
    </row>
    <row r="5" spans="1:19" ht="11.25" customHeight="1">
      <c r="A5" s="6" t="s">
        <v>47</v>
      </c>
      <c r="B5" s="66"/>
      <c r="C5" s="107"/>
      <c r="D5" s="108"/>
      <c r="E5" s="119" t="s">
        <v>48</v>
      </c>
      <c r="F5" s="119"/>
      <c r="G5" s="119" t="s">
        <v>48</v>
      </c>
      <c r="H5" s="119"/>
      <c r="I5" s="107"/>
      <c r="J5" s="108"/>
      <c r="K5" s="119" t="s">
        <v>48</v>
      </c>
      <c r="L5" s="119"/>
      <c r="M5" s="119" t="s">
        <v>48</v>
      </c>
      <c r="N5" s="119"/>
      <c r="O5" s="90"/>
      <c r="P5" s="95" t="s">
        <v>73</v>
      </c>
      <c r="Q5" s="95" t="s">
        <v>74</v>
      </c>
      <c r="S5" s="2"/>
    </row>
    <row r="6" spans="1:19" ht="9.75" customHeight="1">
      <c r="A6" s="6"/>
      <c r="B6" s="23"/>
      <c r="C6" s="11" t="s">
        <v>69</v>
      </c>
      <c r="D6" s="11" t="s">
        <v>71</v>
      </c>
      <c r="E6" s="11" t="s">
        <v>69</v>
      </c>
      <c r="F6" s="11" t="s">
        <v>71</v>
      </c>
      <c r="G6" s="11" t="s">
        <v>69</v>
      </c>
      <c r="H6" s="11" t="s">
        <v>71</v>
      </c>
      <c r="I6" s="11" t="s">
        <v>69</v>
      </c>
      <c r="J6" s="11" t="s">
        <v>71</v>
      </c>
      <c r="K6" s="11" t="s">
        <v>69</v>
      </c>
      <c r="L6" s="11" t="s">
        <v>71</v>
      </c>
      <c r="M6" s="11" t="s">
        <v>69</v>
      </c>
      <c r="N6" s="11" t="s">
        <v>71</v>
      </c>
      <c r="O6" s="90"/>
      <c r="P6" s="95"/>
      <c r="Q6" s="95"/>
      <c r="S6" s="2"/>
    </row>
    <row r="7" spans="1:19" ht="9" customHeight="1">
      <c r="A7" s="7"/>
      <c r="B7" s="9"/>
      <c r="C7" s="11" t="s">
        <v>70</v>
      </c>
      <c r="D7" s="11" t="s">
        <v>72</v>
      </c>
      <c r="E7" s="11" t="s">
        <v>70</v>
      </c>
      <c r="F7" s="11" t="s">
        <v>72</v>
      </c>
      <c r="G7" s="11" t="s">
        <v>70</v>
      </c>
      <c r="H7" s="11" t="s">
        <v>72</v>
      </c>
      <c r="I7" s="11" t="s">
        <v>70</v>
      </c>
      <c r="J7" s="11" t="s">
        <v>72</v>
      </c>
      <c r="K7" s="11" t="s">
        <v>70</v>
      </c>
      <c r="L7" s="11" t="s">
        <v>72</v>
      </c>
      <c r="M7" s="11" t="s">
        <v>70</v>
      </c>
      <c r="N7" s="11" t="s">
        <v>72</v>
      </c>
      <c r="O7" s="10"/>
      <c r="P7" s="95"/>
      <c r="Q7" s="95"/>
      <c r="S7" s="2"/>
    </row>
    <row r="8" spans="1:17" ht="12" customHeight="1">
      <c r="A8" s="20">
        <v>1</v>
      </c>
      <c r="B8" s="32" t="s">
        <v>53</v>
      </c>
      <c r="C8" s="115">
        <v>69</v>
      </c>
      <c r="D8" s="73">
        <f aca="true" t="shared" si="0" ref="D8:D38">C8*100/692.315</f>
        <v>9.966561464073434</v>
      </c>
      <c r="E8" s="74">
        <v>25</v>
      </c>
      <c r="F8" s="73">
        <f aca="true" t="shared" si="1" ref="F8:F38">E8*100/120.638</f>
        <v>20.723155224721893</v>
      </c>
      <c r="G8" s="74">
        <v>22</v>
      </c>
      <c r="H8" s="73">
        <f aca="true" t="shared" si="2" ref="H8:H38">G8*100/97.495</f>
        <v>22.56525975691061</v>
      </c>
      <c r="I8" s="76">
        <v>60</v>
      </c>
      <c r="J8" s="75">
        <f aca="true" t="shared" si="3" ref="J8:J39">I8*100/697.043</f>
        <v>8.607790337181493</v>
      </c>
      <c r="K8" s="76">
        <v>26</v>
      </c>
      <c r="L8" s="75">
        <f aca="true" t="shared" si="4" ref="L8:L39">K8*100/123.058</f>
        <v>21.128248468201985</v>
      </c>
      <c r="M8" s="76">
        <v>26</v>
      </c>
      <c r="N8" s="75">
        <f aca="true" t="shared" si="5" ref="N8:N39">M8*100/96.45</f>
        <v>26.956972524624156</v>
      </c>
      <c r="O8" s="80">
        <f>(D8-J8)/J8</f>
        <v>0.15785365043368993</v>
      </c>
      <c r="P8" s="78" t="s">
        <v>55</v>
      </c>
      <c r="Q8" s="79">
        <f>(H8-N8)/N8</f>
        <v>-0.16291565247921982</v>
      </c>
    </row>
    <row r="9" spans="1:17" ht="12" customHeight="1">
      <c r="A9" s="20">
        <v>2</v>
      </c>
      <c r="B9" s="32" t="s">
        <v>1</v>
      </c>
      <c r="C9" s="116">
        <v>32</v>
      </c>
      <c r="D9" s="73">
        <f t="shared" si="0"/>
        <v>4.622173432613766</v>
      </c>
      <c r="E9" s="74">
        <v>10</v>
      </c>
      <c r="F9" s="73">
        <f t="shared" si="1"/>
        <v>8.289262089888759</v>
      </c>
      <c r="G9" s="74">
        <v>8</v>
      </c>
      <c r="H9" s="73">
        <f t="shared" si="2"/>
        <v>8.20554900251295</v>
      </c>
      <c r="I9" s="76">
        <v>48</v>
      </c>
      <c r="J9" s="75">
        <f t="shared" si="3"/>
        <v>6.886232269745195</v>
      </c>
      <c r="K9" s="76">
        <v>17</v>
      </c>
      <c r="L9" s="75">
        <f t="shared" si="4"/>
        <v>13.814623998439759</v>
      </c>
      <c r="M9" s="76">
        <v>15</v>
      </c>
      <c r="N9" s="75">
        <f t="shared" si="5"/>
        <v>15.552099533437014</v>
      </c>
      <c r="O9" s="79">
        <f>(D9-J9)/J9</f>
        <v>-0.3287804925022088</v>
      </c>
      <c r="P9" s="79">
        <f>(F9-L9)/L9</f>
        <v>-0.39996469749557</v>
      </c>
      <c r="Q9" s="79">
        <f>(H9-N9)/N9</f>
        <v>-0.47238319913841736</v>
      </c>
    </row>
    <row r="10" spans="1:17" ht="12" customHeight="1">
      <c r="A10" s="20">
        <v>3</v>
      </c>
      <c r="B10" s="12" t="s">
        <v>78</v>
      </c>
      <c r="C10" s="115">
        <v>488</v>
      </c>
      <c r="D10" s="73">
        <f t="shared" si="0"/>
        <v>70.48814484735993</v>
      </c>
      <c r="E10" s="74">
        <v>255</v>
      </c>
      <c r="F10" s="88">
        <f t="shared" si="1"/>
        <v>211.37618329216332</v>
      </c>
      <c r="G10" s="74">
        <v>242</v>
      </c>
      <c r="H10" s="88">
        <f t="shared" si="2"/>
        <v>248.2178573260167</v>
      </c>
      <c r="I10" s="76">
        <v>501</v>
      </c>
      <c r="J10" s="75">
        <f t="shared" si="3"/>
        <v>71.87504931546547</v>
      </c>
      <c r="K10" s="76">
        <v>329</v>
      </c>
      <c r="L10" s="75">
        <f t="shared" si="4"/>
        <v>267.3536056168636</v>
      </c>
      <c r="M10" s="76">
        <v>318</v>
      </c>
      <c r="N10" s="89">
        <f t="shared" si="5"/>
        <v>329.70451010886467</v>
      </c>
      <c r="O10" s="87">
        <f>(D10-J10)/J10</f>
        <v>-0.01929604892538305</v>
      </c>
      <c r="P10" s="79">
        <f>(F10-L10)/L10</f>
        <v>-0.2093759767912756</v>
      </c>
      <c r="Q10" s="79">
        <f>(H10-N10)/N10</f>
        <v>-0.24715055537439265</v>
      </c>
    </row>
    <row r="11" spans="1:17" ht="12" customHeight="1">
      <c r="A11" s="20">
        <v>4</v>
      </c>
      <c r="B11" s="42" t="s">
        <v>37</v>
      </c>
      <c r="C11" s="74">
        <v>1840</v>
      </c>
      <c r="D11" s="88">
        <f t="shared" si="0"/>
        <v>265.77497237529155</v>
      </c>
      <c r="E11" s="74">
        <v>1186</v>
      </c>
      <c r="F11" s="88">
        <f t="shared" si="1"/>
        <v>983.1064838608066</v>
      </c>
      <c r="G11" s="74">
        <v>1143</v>
      </c>
      <c r="H11" s="88">
        <f t="shared" si="2"/>
        <v>1172.3678137340376</v>
      </c>
      <c r="I11" s="76">
        <v>1110</v>
      </c>
      <c r="J11" s="89">
        <f>I11*100/697.043</f>
        <v>159.24412123785763</v>
      </c>
      <c r="K11" s="76">
        <v>728</v>
      </c>
      <c r="L11" s="89">
        <f>K11*100/123.058</f>
        <v>591.5909571096556</v>
      </c>
      <c r="M11" s="76">
        <v>696</v>
      </c>
      <c r="N11" s="89">
        <f>M11*100/96.45</f>
        <v>721.6174183514775</v>
      </c>
      <c r="O11" s="80">
        <f>(D11-J11)/J11</f>
        <v>0.6689782348593726</v>
      </c>
      <c r="P11" s="80">
        <f>(F11-L11)/L11</f>
        <v>0.6618010671832849</v>
      </c>
      <c r="Q11" s="80">
        <f>(H11-N11)/N11</f>
        <v>0.6246390177391943</v>
      </c>
    </row>
    <row r="12" spans="1:17" ht="12" customHeight="1">
      <c r="A12" s="20">
        <v>5</v>
      </c>
      <c r="B12" s="32" t="s">
        <v>2</v>
      </c>
      <c r="C12" s="74">
        <v>0</v>
      </c>
      <c r="D12" s="73">
        <f t="shared" si="0"/>
        <v>0</v>
      </c>
      <c r="E12" s="74">
        <v>0</v>
      </c>
      <c r="F12" s="73">
        <f t="shared" si="1"/>
        <v>0</v>
      </c>
      <c r="G12" s="74">
        <v>0</v>
      </c>
      <c r="H12" s="73">
        <f t="shared" si="2"/>
        <v>0</v>
      </c>
      <c r="I12" s="76">
        <v>2</v>
      </c>
      <c r="J12" s="75">
        <f t="shared" si="3"/>
        <v>0.2869263445727165</v>
      </c>
      <c r="K12" s="76">
        <v>2</v>
      </c>
      <c r="L12" s="75">
        <f t="shared" si="4"/>
        <v>1.6252498821693835</v>
      </c>
      <c r="M12" s="76">
        <v>2</v>
      </c>
      <c r="N12" s="75">
        <f t="shared" si="5"/>
        <v>2.0736132711249353</v>
      </c>
      <c r="O12" s="110" t="s">
        <v>51</v>
      </c>
      <c r="P12" s="78" t="s">
        <v>51</v>
      </c>
      <c r="Q12" s="78" t="s">
        <v>51</v>
      </c>
    </row>
    <row r="13" spans="1:17" ht="12" customHeight="1">
      <c r="A13" s="20">
        <v>6</v>
      </c>
      <c r="B13" s="33" t="s">
        <v>31</v>
      </c>
      <c r="C13" s="74">
        <v>0</v>
      </c>
      <c r="D13" s="73">
        <f t="shared" si="0"/>
        <v>0</v>
      </c>
      <c r="E13" s="74">
        <v>0</v>
      </c>
      <c r="F13" s="73">
        <f t="shared" si="1"/>
        <v>0</v>
      </c>
      <c r="G13" s="74">
        <v>0</v>
      </c>
      <c r="H13" s="73">
        <f t="shared" si="2"/>
        <v>0</v>
      </c>
      <c r="I13" s="76">
        <v>2</v>
      </c>
      <c r="J13" s="75">
        <f t="shared" si="3"/>
        <v>0.2869263445727165</v>
      </c>
      <c r="K13" s="76">
        <v>2</v>
      </c>
      <c r="L13" s="75">
        <f t="shared" si="4"/>
        <v>1.6252498821693835</v>
      </c>
      <c r="M13" s="76">
        <v>2</v>
      </c>
      <c r="N13" s="75">
        <f t="shared" si="5"/>
        <v>2.0736132711249353</v>
      </c>
      <c r="O13" s="110" t="s">
        <v>51</v>
      </c>
      <c r="P13" s="78" t="s">
        <v>51</v>
      </c>
      <c r="Q13" s="78" t="s">
        <v>51</v>
      </c>
    </row>
    <row r="14" spans="1:17" ht="12" customHeight="1">
      <c r="A14" s="20">
        <v>7</v>
      </c>
      <c r="B14" s="32" t="s">
        <v>32</v>
      </c>
      <c r="C14" s="81">
        <v>32</v>
      </c>
      <c r="D14" s="73">
        <f t="shared" si="0"/>
        <v>4.622173432613766</v>
      </c>
      <c r="E14" s="81">
        <v>3</v>
      </c>
      <c r="F14" s="73">
        <f t="shared" si="1"/>
        <v>2.486778626966627</v>
      </c>
      <c r="G14" s="74">
        <v>1</v>
      </c>
      <c r="H14" s="73">
        <f t="shared" si="2"/>
        <v>1.0256936253141187</v>
      </c>
      <c r="I14" s="76">
        <v>37</v>
      </c>
      <c r="J14" s="75">
        <f t="shared" si="3"/>
        <v>5.308137374595255</v>
      </c>
      <c r="K14" s="76">
        <v>3</v>
      </c>
      <c r="L14" s="75">
        <f t="shared" si="4"/>
        <v>2.437874823254075</v>
      </c>
      <c r="M14" s="76">
        <v>1</v>
      </c>
      <c r="N14" s="75">
        <f t="shared" si="5"/>
        <v>1.0368066355624677</v>
      </c>
      <c r="O14" s="111">
        <f aca="true" t="shared" si="6" ref="O14:O20">(D14-J14)/J14</f>
        <v>-0.12922874702989262</v>
      </c>
      <c r="P14" s="75" t="s">
        <v>54</v>
      </c>
      <c r="Q14" s="75" t="s">
        <v>54</v>
      </c>
    </row>
    <row r="15" spans="1:17" ht="12" customHeight="1">
      <c r="A15" s="20">
        <v>8</v>
      </c>
      <c r="B15" s="33" t="s">
        <v>33</v>
      </c>
      <c r="C15" s="81">
        <v>11</v>
      </c>
      <c r="D15" s="73">
        <f t="shared" si="0"/>
        <v>1.5888721174609823</v>
      </c>
      <c r="E15" s="74">
        <v>0</v>
      </c>
      <c r="F15" s="73">
        <f t="shared" si="1"/>
        <v>0</v>
      </c>
      <c r="G15" s="74">
        <v>0</v>
      </c>
      <c r="H15" s="73">
        <f t="shared" si="2"/>
        <v>0</v>
      </c>
      <c r="I15" s="76">
        <v>13</v>
      </c>
      <c r="J15" s="75">
        <f t="shared" si="3"/>
        <v>1.8650212397226569</v>
      </c>
      <c r="K15" s="76">
        <v>2</v>
      </c>
      <c r="L15" s="75">
        <f t="shared" si="4"/>
        <v>1.6252498821693835</v>
      </c>
      <c r="M15" s="76">
        <v>1</v>
      </c>
      <c r="N15" s="75">
        <f t="shared" si="5"/>
        <v>1.0368066355624677</v>
      </c>
      <c r="O15" s="111">
        <f t="shared" si="6"/>
        <v>-0.14806754817588033</v>
      </c>
      <c r="P15" s="78" t="s">
        <v>51</v>
      </c>
      <c r="Q15" s="78" t="s">
        <v>55</v>
      </c>
    </row>
    <row r="16" spans="1:19" ht="12" customHeight="1">
      <c r="A16" s="20">
        <v>9</v>
      </c>
      <c r="B16" s="33" t="s">
        <v>3</v>
      </c>
      <c r="C16" s="81">
        <v>6</v>
      </c>
      <c r="D16" s="73">
        <f t="shared" si="0"/>
        <v>0.8666575186150812</v>
      </c>
      <c r="E16" s="74">
        <v>0</v>
      </c>
      <c r="F16" s="73">
        <f t="shared" si="1"/>
        <v>0</v>
      </c>
      <c r="G16" s="74">
        <v>0</v>
      </c>
      <c r="H16" s="73">
        <f t="shared" si="2"/>
        <v>0</v>
      </c>
      <c r="I16" s="76">
        <v>9</v>
      </c>
      <c r="J16" s="75">
        <f t="shared" si="3"/>
        <v>1.2911685505772241</v>
      </c>
      <c r="K16" s="76">
        <v>0</v>
      </c>
      <c r="L16" s="75">
        <f t="shared" si="4"/>
        <v>0</v>
      </c>
      <c r="M16" s="76">
        <v>0</v>
      </c>
      <c r="N16" s="75">
        <f t="shared" si="5"/>
        <v>0</v>
      </c>
      <c r="O16" s="111">
        <f t="shared" si="6"/>
        <v>-0.32878049250220887</v>
      </c>
      <c r="P16" s="75" t="s">
        <v>50</v>
      </c>
      <c r="Q16" s="75" t="s">
        <v>50</v>
      </c>
      <c r="S16" s="3"/>
    </row>
    <row r="17" spans="1:17" ht="12" customHeight="1">
      <c r="A17" s="20">
        <v>10</v>
      </c>
      <c r="B17" s="50" t="s">
        <v>4</v>
      </c>
      <c r="C17" s="81">
        <v>13</v>
      </c>
      <c r="D17" s="73">
        <f t="shared" si="0"/>
        <v>1.8777579569993426</v>
      </c>
      <c r="E17" s="81">
        <v>3</v>
      </c>
      <c r="F17" s="73">
        <f t="shared" si="1"/>
        <v>2.486778626966627</v>
      </c>
      <c r="G17" s="74">
        <v>1</v>
      </c>
      <c r="H17" s="73">
        <f t="shared" si="2"/>
        <v>1.0256936253141187</v>
      </c>
      <c r="I17" s="76">
        <v>15</v>
      </c>
      <c r="J17" s="75">
        <f t="shared" si="3"/>
        <v>2.1519475842953733</v>
      </c>
      <c r="K17" s="76">
        <v>1</v>
      </c>
      <c r="L17" s="75">
        <f t="shared" si="4"/>
        <v>0.8126249410846917</v>
      </c>
      <c r="M17" s="76">
        <v>0</v>
      </c>
      <c r="N17" s="75">
        <f t="shared" si="5"/>
        <v>0</v>
      </c>
      <c r="O17" s="111">
        <f t="shared" si="6"/>
        <v>-0.12741464025287141</v>
      </c>
      <c r="P17" s="82" t="s">
        <v>56</v>
      </c>
      <c r="Q17" s="82" t="s">
        <v>57</v>
      </c>
    </row>
    <row r="18" spans="1:17" ht="22.5" customHeight="1">
      <c r="A18" s="20">
        <v>11</v>
      </c>
      <c r="B18" s="12" t="s">
        <v>60</v>
      </c>
      <c r="C18" s="81">
        <v>96</v>
      </c>
      <c r="D18" s="73">
        <f t="shared" si="0"/>
        <v>13.8665202978413</v>
      </c>
      <c r="E18" s="74">
        <v>0</v>
      </c>
      <c r="F18" s="73">
        <f t="shared" si="1"/>
        <v>0</v>
      </c>
      <c r="G18" s="74">
        <v>0</v>
      </c>
      <c r="H18" s="73">
        <f t="shared" si="2"/>
        <v>0</v>
      </c>
      <c r="I18" s="76">
        <v>110</v>
      </c>
      <c r="J18" s="75">
        <f t="shared" si="3"/>
        <v>15.780948951499406</v>
      </c>
      <c r="K18" s="76">
        <v>0</v>
      </c>
      <c r="L18" s="75">
        <f t="shared" si="4"/>
        <v>0</v>
      </c>
      <c r="M18" s="76">
        <v>0</v>
      </c>
      <c r="N18" s="75">
        <f t="shared" si="5"/>
        <v>0</v>
      </c>
      <c r="O18" s="79">
        <f t="shared" si="6"/>
        <v>-0.1213126447301643</v>
      </c>
      <c r="P18" s="77" t="s">
        <v>50</v>
      </c>
      <c r="Q18" s="77" t="s">
        <v>50</v>
      </c>
    </row>
    <row r="19" spans="1:17" ht="12" customHeight="1">
      <c r="A19" s="20">
        <v>12</v>
      </c>
      <c r="B19" s="33" t="s">
        <v>59</v>
      </c>
      <c r="C19" s="81">
        <v>24</v>
      </c>
      <c r="D19" s="73">
        <f t="shared" si="0"/>
        <v>3.466630074460325</v>
      </c>
      <c r="E19" s="74">
        <v>0</v>
      </c>
      <c r="F19" s="73">
        <f t="shared" si="1"/>
        <v>0</v>
      </c>
      <c r="G19" s="74">
        <v>0</v>
      </c>
      <c r="H19" s="73">
        <f t="shared" si="2"/>
        <v>0</v>
      </c>
      <c r="I19" s="76">
        <v>20</v>
      </c>
      <c r="J19" s="75">
        <f t="shared" si="3"/>
        <v>2.8692634457271646</v>
      </c>
      <c r="K19" s="76">
        <v>0</v>
      </c>
      <c r="L19" s="75">
        <f t="shared" si="4"/>
        <v>0</v>
      </c>
      <c r="M19" s="76">
        <v>0</v>
      </c>
      <c r="N19" s="75">
        <f t="shared" si="5"/>
        <v>0</v>
      </c>
      <c r="O19" s="80">
        <f t="shared" si="6"/>
        <v>0.20819511349602413</v>
      </c>
      <c r="P19" s="77" t="s">
        <v>50</v>
      </c>
      <c r="Q19" s="77" t="s">
        <v>50</v>
      </c>
    </row>
    <row r="20" spans="1:17" ht="12" customHeight="1">
      <c r="A20" s="20">
        <v>13</v>
      </c>
      <c r="B20" s="33" t="s">
        <v>5</v>
      </c>
      <c r="C20" s="74">
        <v>72</v>
      </c>
      <c r="D20" s="73">
        <f t="shared" si="0"/>
        <v>10.399890223380975</v>
      </c>
      <c r="E20" s="74">
        <v>0</v>
      </c>
      <c r="F20" s="73">
        <f t="shared" si="1"/>
        <v>0</v>
      </c>
      <c r="G20" s="74">
        <v>0</v>
      </c>
      <c r="H20" s="73">
        <f t="shared" si="2"/>
        <v>0</v>
      </c>
      <c r="I20" s="76">
        <v>90</v>
      </c>
      <c r="J20" s="75">
        <f t="shared" si="3"/>
        <v>12.91168550577224</v>
      </c>
      <c r="K20" s="76">
        <v>0</v>
      </c>
      <c r="L20" s="75">
        <f t="shared" si="4"/>
        <v>0</v>
      </c>
      <c r="M20" s="76">
        <v>0</v>
      </c>
      <c r="N20" s="75">
        <f t="shared" si="5"/>
        <v>0</v>
      </c>
      <c r="O20" s="79">
        <f t="shared" si="6"/>
        <v>-0.19453659100265053</v>
      </c>
      <c r="P20" s="77" t="s">
        <v>50</v>
      </c>
      <c r="Q20" s="77" t="s">
        <v>50</v>
      </c>
    </row>
    <row r="21" spans="1:17" ht="12" customHeight="1">
      <c r="A21" s="20">
        <v>14</v>
      </c>
      <c r="B21" s="12" t="s">
        <v>58</v>
      </c>
      <c r="C21" s="74">
        <v>6</v>
      </c>
      <c r="D21" s="73">
        <f t="shared" si="0"/>
        <v>0.8666575186150812</v>
      </c>
      <c r="E21" s="74">
        <v>0</v>
      </c>
      <c r="F21" s="73">
        <f t="shared" si="1"/>
        <v>0</v>
      </c>
      <c r="G21" s="74">
        <v>0</v>
      </c>
      <c r="H21" s="73">
        <f t="shared" si="2"/>
        <v>0</v>
      </c>
      <c r="I21" s="76">
        <v>7</v>
      </c>
      <c r="J21" s="75">
        <f t="shared" si="3"/>
        <v>1.0042422060045075</v>
      </c>
      <c r="K21" s="76">
        <v>0</v>
      </c>
      <c r="L21" s="75">
        <f t="shared" si="4"/>
        <v>0</v>
      </c>
      <c r="M21" s="76">
        <v>0</v>
      </c>
      <c r="N21" s="75">
        <f t="shared" si="5"/>
        <v>0</v>
      </c>
      <c r="O21" s="85" t="s">
        <v>55</v>
      </c>
      <c r="P21" s="77" t="s">
        <v>50</v>
      </c>
      <c r="Q21" s="77" t="s">
        <v>50</v>
      </c>
    </row>
    <row r="22" spans="1:17" ht="12" customHeight="1">
      <c r="A22" s="20">
        <v>15</v>
      </c>
      <c r="B22" s="32" t="s">
        <v>8</v>
      </c>
      <c r="C22" s="74">
        <v>8</v>
      </c>
      <c r="D22" s="73">
        <f t="shared" si="0"/>
        <v>1.1555433581534416</v>
      </c>
      <c r="E22" s="74">
        <v>8</v>
      </c>
      <c r="F22" s="73">
        <f t="shared" si="1"/>
        <v>6.6314096719110065</v>
      </c>
      <c r="G22" s="74">
        <v>8</v>
      </c>
      <c r="H22" s="73">
        <f t="shared" si="2"/>
        <v>8.20554900251295</v>
      </c>
      <c r="I22" s="76">
        <v>15</v>
      </c>
      <c r="J22" s="75">
        <f t="shared" si="3"/>
        <v>2.1519475842953733</v>
      </c>
      <c r="K22" s="76">
        <v>15</v>
      </c>
      <c r="L22" s="75">
        <f t="shared" si="4"/>
        <v>12.189374116270375</v>
      </c>
      <c r="M22" s="76">
        <v>14</v>
      </c>
      <c r="N22" s="75">
        <f t="shared" si="5"/>
        <v>14.515292897874547</v>
      </c>
      <c r="O22" s="79">
        <f>(D22-J22)/J22</f>
        <v>-0.46302439400176704</v>
      </c>
      <c r="P22" s="79">
        <f>(F22-L22)/L22</f>
        <v>-0.4559679923959835</v>
      </c>
      <c r="Q22" s="79">
        <f>(H22-N22)/N22</f>
        <v>-0.43469628479116146</v>
      </c>
    </row>
    <row r="23" spans="1:17" ht="12" customHeight="1">
      <c r="A23" s="20">
        <v>16</v>
      </c>
      <c r="B23" s="42" t="s">
        <v>10</v>
      </c>
      <c r="C23" s="74">
        <v>3</v>
      </c>
      <c r="D23" s="73">
        <f t="shared" si="0"/>
        <v>0.4333287593075406</v>
      </c>
      <c r="E23" s="74">
        <v>0</v>
      </c>
      <c r="F23" s="73">
        <f t="shared" si="1"/>
        <v>0</v>
      </c>
      <c r="G23" s="74">
        <v>0</v>
      </c>
      <c r="H23" s="73">
        <f t="shared" si="2"/>
        <v>0</v>
      </c>
      <c r="I23" s="76">
        <v>0</v>
      </c>
      <c r="J23" s="75">
        <f t="shared" si="3"/>
        <v>0</v>
      </c>
      <c r="K23" s="76">
        <v>0</v>
      </c>
      <c r="L23" s="75">
        <f t="shared" si="4"/>
        <v>0</v>
      </c>
      <c r="M23" s="76">
        <v>0</v>
      </c>
      <c r="N23" s="75">
        <f t="shared" si="5"/>
        <v>0</v>
      </c>
      <c r="O23" s="84" t="s">
        <v>62</v>
      </c>
      <c r="P23" s="77" t="s">
        <v>50</v>
      </c>
      <c r="Q23" s="77" t="s">
        <v>50</v>
      </c>
    </row>
    <row r="24" spans="1:17" ht="12" customHeight="1">
      <c r="A24" s="20">
        <v>17</v>
      </c>
      <c r="B24" s="42" t="s">
        <v>12</v>
      </c>
      <c r="C24" s="74">
        <v>4</v>
      </c>
      <c r="D24" s="73">
        <f t="shared" si="0"/>
        <v>0.5777716790767208</v>
      </c>
      <c r="E24" s="74">
        <v>4</v>
      </c>
      <c r="F24" s="73">
        <f t="shared" si="1"/>
        <v>3.3157048359555032</v>
      </c>
      <c r="G24" s="74">
        <v>4</v>
      </c>
      <c r="H24" s="73">
        <f t="shared" si="2"/>
        <v>4.102774501256475</v>
      </c>
      <c r="I24" s="76">
        <v>4</v>
      </c>
      <c r="J24" s="75">
        <f t="shared" si="3"/>
        <v>0.573852689145433</v>
      </c>
      <c r="K24" s="76">
        <v>3</v>
      </c>
      <c r="L24" s="75">
        <f t="shared" si="4"/>
        <v>2.437874823254075</v>
      </c>
      <c r="M24" s="76">
        <v>3</v>
      </c>
      <c r="N24" s="75">
        <f t="shared" si="5"/>
        <v>3.1104199066874028</v>
      </c>
      <c r="O24" s="112" t="s">
        <v>54</v>
      </c>
      <c r="P24" s="82" t="s">
        <v>57</v>
      </c>
      <c r="Q24" s="82" t="s">
        <v>57</v>
      </c>
    </row>
    <row r="25" spans="1:17" ht="12" customHeight="1">
      <c r="A25" s="20">
        <v>18</v>
      </c>
      <c r="B25" s="33" t="s">
        <v>75</v>
      </c>
      <c r="C25" s="74">
        <v>4</v>
      </c>
      <c r="D25" s="73">
        <f t="shared" si="0"/>
        <v>0.5777716790767208</v>
      </c>
      <c r="E25" s="74">
        <v>4</v>
      </c>
      <c r="F25" s="73">
        <f t="shared" si="1"/>
        <v>3.3157048359555032</v>
      </c>
      <c r="G25" s="74">
        <v>4</v>
      </c>
      <c r="H25" s="73">
        <f t="shared" si="2"/>
        <v>4.102774501256475</v>
      </c>
      <c r="I25" s="76">
        <v>4</v>
      </c>
      <c r="J25" s="75">
        <f t="shared" si="3"/>
        <v>0.573852689145433</v>
      </c>
      <c r="K25" s="76">
        <v>3</v>
      </c>
      <c r="L25" s="75">
        <f t="shared" si="4"/>
        <v>2.437874823254075</v>
      </c>
      <c r="M25" s="76">
        <v>3</v>
      </c>
      <c r="N25" s="75">
        <f t="shared" si="5"/>
        <v>3.1104199066874028</v>
      </c>
      <c r="O25" s="112" t="s">
        <v>54</v>
      </c>
      <c r="P25" s="82" t="s">
        <v>57</v>
      </c>
      <c r="Q25" s="82" t="s">
        <v>57</v>
      </c>
    </row>
    <row r="26" spans="1:17" ht="25.5" customHeight="1">
      <c r="A26" s="20">
        <v>19</v>
      </c>
      <c r="B26" s="67" t="s">
        <v>63</v>
      </c>
      <c r="C26" s="74">
        <v>7</v>
      </c>
      <c r="D26" s="73">
        <f t="shared" si="0"/>
        <v>1.0111004383842614</v>
      </c>
      <c r="E26" s="74">
        <v>0</v>
      </c>
      <c r="F26" s="73">
        <f t="shared" si="1"/>
        <v>0</v>
      </c>
      <c r="G26" s="74">
        <v>0</v>
      </c>
      <c r="H26" s="73">
        <f t="shared" si="2"/>
        <v>0</v>
      </c>
      <c r="I26" s="76">
        <v>3</v>
      </c>
      <c r="J26" s="75">
        <f t="shared" si="3"/>
        <v>0.4303895168590747</v>
      </c>
      <c r="K26" s="76">
        <v>0</v>
      </c>
      <c r="L26" s="75">
        <f t="shared" si="4"/>
        <v>0</v>
      </c>
      <c r="M26" s="76">
        <v>0</v>
      </c>
      <c r="N26" s="75">
        <f t="shared" si="5"/>
        <v>0</v>
      </c>
      <c r="O26" s="113" t="s">
        <v>64</v>
      </c>
      <c r="P26" s="75" t="s">
        <v>50</v>
      </c>
      <c r="Q26" s="75" t="s">
        <v>50</v>
      </c>
    </row>
    <row r="27" spans="1:17" ht="12" customHeight="1">
      <c r="A27" s="20">
        <v>20</v>
      </c>
      <c r="B27" s="12" t="s">
        <v>16</v>
      </c>
      <c r="C27" s="74">
        <v>41</v>
      </c>
      <c r="D27" s="73">
        <f t="shared" si="0"/>
        <v>5.922159710536389</v>
      </c>
      <c r="E27" s="74">
        <v>9</v>
      </c>
      <c r="F27" s="73">
        <f t="shared" si="1"/>
        <v>7.460335880899882</v>
      </c>
      <c r="G27" s="74">
        <v>6</v>
      </c>
      <c r="H27" s="73">
        <f t="shared" si="2"/>
        <v>6.154161751884712</v>
      </c>
      <c r="I27" s="76">
        <v>62</v>
      </c>
      <c r="J27" s="75">
        <f t="shared" si="3"/>
        <v>8.89471668175421</v>
      </c>
      <c r="K27" s="76">
        <v>8</v>
      </c>
      <c r="L27" s="75">
        <f t="shared" si="4"/>
        <v>6.500999528677534</v>
      </c>
      <c r="M27" s="76">
        <v>8</v>
      </c>
      <c r="N27" s="75">
        <f t="shared" si="5"/>
        <v>8.294453084499741</v>
      </c>
      <c r="O27" s="111">
        <f>(D27-J27)/J27</f>
        <v>-0.33419355304654574</v>
      </c>
      <c r="P27" s="82" t="s">
        <v>57</v>
      </c>
      <c r="Q27" s="78" t="s">
        <v>51</v>
      </c>
    </row>
    <row r="28" spans="1:17" ht="12" customHeight="1">
      <c r="A28" s="20">
        <v>21</v>
      </c>
      <c r="B28" s="12" t="s">
        <v>17</v>
      </c>
      <c r="C28" s="74">
        <v>107</v>
      </c>
      <c r="D28" s="73">
        <f t="shared" si="0"/>
        <v>15.455392415302281</v>
      </c>
      <c r="E28" s="74">
        <v>6</v>
      </c>
      <c r="F28" s="73">
        <f t="shared" si="1"/>
        <v>4.973557253933254</v>
      </c>
      <c r="G28" s="74">
        <v>6</v>
      </c>
      <c r="H28" s="73">
        <f t="shared" si="2"/>
        <v>6.154161751884712</v>
      </c>
      <c r="I28" s="76">
        <v>149</v>
      </c>
      <c r="J28" s="75">
        <f t="shared" si="3"/>
        <v>21.376012670667375</v>
      </c>
      <c r="K28" s="76">
        <v>9</v>
      </c>
      <c r="L28" s="75">
        <f t="shared" si="4"/>
        <v>7.3136244697622255</v>
      </c>
      <c r="M28" s="76">
        <v>7</v>
      </c>
      <c r="N28" s="75">
        <f t="shared" si="5"/>
        <v>7.257646448937273</v>
      </c>
      <c r="O28" s="111">
        <f>(D28-J28)/J28</f>
        <v>-0.2769749600443256</v>
      </c>
      <c r="P28" s="83">
        <f>(F28-L28)/L28</f>
        <v>-0.3199599904949795</v>
      </c>
      <c r="Q28" s="78" t="s">
        <v>55</v>
      </c>
    </row>
    <row r="29" spans="1:17" ht="12" customHeight="1">
      <c r="A29" s="20">
        <v>22</v>
      </c>
      <c r="B29" s="32" t="s">
        <v>18</v>
      </c>
      <c r="C29" s="74">
        <v>0</v>
      </c>
      <c r="D29" s="73">
        <f t="shared" si="0"/>
        <v>0</v>
      </c>
      <c r="E29" s="74">
        <v>0</v>
      </c>
      <c r="F29" s="73">
        <f t="shared" si="1"/>
        <v>0</v>
      </c>
      <c r="G29" s="74">
        <v>0</v>
      </c>
      <c r="H29" s="73">
        <f t="shared" si="2"/>
        <v>0</v>
      </c>
      <c r="I29" s="76">
        <v>1</v>
      </c>
      <c r="J29" s="75">
        <f t="shared" si="3"/>
        <v>0.14346317228635824</v>
      </c>
      <c r="K29" s="76">
        <v>1</v>
      </c>
      <c r="L29" s="75">
        <f t="shared" si="4"/>
        <v>0.8126249410846917</v>
      </c>
      <c r="M29" s="76">
        <v>1</v>
      </c>
      <c r="N29" s="75">
        <f t="shared" si="5"/>
        <v>1.0368066355624677</v>
      </c>
      <c r="O29" s="110" t="s">
        <v>55</v>
      </c>
      <c r="P29" s="78" t="s">
        <v>55</v>
      </c>
      <c r="Q29" s="78" t="s">
        <v>55</v>
      </c>
    </row>
    <row r="30" spans="1:17" ht="12" customHeight="1">
      <c r="A30" s="20">
        <v>23</v>
      </c>
      <c r="B30" s="32" t="s">
        <v>24</v>
      </c>
      <c r="C30" s="74">
        <v>330</v>
      </c>
      <c r="D30" s="73">
        <f t="shared" si="0"/>
        <v>47.66616352382947</v>
      </c>
      <c r="E30" s="74">
        <v>218</v>
      </c>
      <c r="F30" s="88">
        <f t="shared" si="1"/>
        <v>180.70591355957492</v>
      </c>
      <c r="G30" s="74">
        <v>201</v>
      </c>
      <c r="H30" s="88">
        <f t="shared" si="2"/>
        <v>206.16441868813786</v>
      </c>
      <c r="I30" s="76">
        <v>601</v>
      </c>
      <c r="J30" s="75">
        <f t="shared" si="3"/>
        <v>86.2213665441013</v>
      </c>
      <c r="K30" s="76">
        <v>443</v>
      </c>
      <c r="L30" s="89">
        <f t="shared" si="4"/>
        <v>359.9928489005184</v>
      </c>
      <c r="M30" s="76">
        <v>389</v>
      </c>
      <c r="N30" s="89">
        <f t="shared" si="5"/>
        <v>403.3177812337999</v>
      </c>
      <c r="O30" s="79">
        <f aca="true" t="shared" si="7" ref="O30:O35">(D30-J30)/J30</f>
        <v>-0.44716529748518036</v>
      </c>
      <c r="P30" s="79">
        <f>(F30-L30)/L30</f>
        <v>-0.49802915776943174</v>
      </c>
      <c r="Q30" s="79">
        <f>(H30-N30)/N30</f>
        <v>-0.4888288384968921</v>
      </c>
    </row>
    <row r="31" spans="1:17" ht="24" customHeight="1">
      <c r="A31" s="20">
        <v>24</v>
      </c>
      <c r="B31" s="12" t="s">
        <v>34</v>
      </c>
      <c r="C31" s="74">
        <v>138</v>
      </c>
      <c r="D31" s="73">
        <f t="shared" si="0"/>
        <v>19.93312292814687</v>
      </c>
      <c r="E31" s="74">
        <v>9</v>
      </c>
      <c r="F31" s="73">
        <f t="shared" si="1"/>
        <v>7.460335880899882</v>
      </c>
      <c r="G31" s="74">
        <v>8</v>
      </c>
      <c r="H31" s="73">
        <f t="shared" si="2"/>
        <v>8.20554900251295</v>
      </c>
      <c r="I31" s="76">
        <v>180</v>
      </c>
      <c r="J31" s="75">
        <f t="shared" si="3"/>
        <v>25.82337101154448</v>
      </c>
      <c r="K31" s="76">
        <v>13</v>
      </c>
      <c r="L31" s="75">
        <f t="shared" si="4"/>
        <v>10.564124234100992</v>
      </c>
      <c r="M31" s="76">
        <v>11</v>
      </c>
      <c r="N31" s="75">
        <f t="shared" si="5"/>
        <v>11.404872991187144</v>
      </c>
      <c r="O31" s="79">
        <f t="shared" si="7"/>
        <v>-0.2280975663775401</v>
      </c>
      <c r="P31" s="79">
        <f>(F31-L31)/L31</f>
        <v>-0.29380460551401716</v>
      </c>
      <c r="Q31" s="79">
        <f>(H31-N31)/N31</f>
        <v>-0.28052254427966006</v>
      </c>
    </row>
    <row r="32" spans="1:17" ht="12" customHeight="1">
      <c r="A32" s="20">
        <v>25</v>
      </c>
      <c r="B32" s="33" t="s">
        <v>65</v>
      </c>
      <c r="C32" s="74">
        <v>134</v>
      </c>
      <c r="D32" s="73">
        <f t="shared" si="0"/>
        <v>19.355351249070146</v>
      </c>
      <c r="E32" s="74">
        <v>8</v>
      </c>
      <c r="F32" s="73">
        <f t="shared" si="1"/>
        <v>6.6314096719110065</v>
      </c>
      <c r="G32" s="74">
        <v>7</v>
      </c>
      <c r="H32" s="73">
        <f t="shared" si="2"/>
        <v>7.17985537719883</v>
      </c>
      <c r="I32" s="76">
        <v>179</v>
      </c>
      <c r="J32" s="75">
        <f t="shared" si="3"/>
        <v>25.679907839258124</v>
      </c>
      <c r="K32" s="76">
        <v>13</v>
      </c>
      <c r="L32" s="75">
        <f t="shared" si="4"/>
        <v>10.564124234100992</v>
      </c>
      <c r="M32" s="76">
        <v>11</v>
      </c>
      <c r="N32" s="75">
        <f t="shared" si="5"/>
        <v>11.404872991187144</v>
      </c>
      <c r="O32" s="79">
        <f t="shared" si="7"/>
        <v>-0.2462842401840446</v>
      </c>
      <c r="P32" s="79">
        <f>(F32-L32)/L32</f>
        <v>-0.3722707604569041</v>
      </c>
      <c r="Q32" s="79">
        <f>(H32-N32)/N32</f>
        <v>-0.37045722624470256</v>
      </c>
    </row>
    <row r="33" spans="1:17" ht="12" customHeight="1">
      <c r="A33" s="20">
        <v>26</v>
      </c>
      <c r="B33" s="33" t="s">
        <v>35</v>
      </c>
      <c r="C33" s="74">
        <v>46</v>
      </c>
      <c r="D33" s="73">
        <f t="shared" si="0"/>
        <v>6.64437430938229</v>
      </c>
      <c r="E33" s="74">
        <v>0</v>
      </c>
      <c r="F33" s="73">
        <f t="shared" si="1"/>
        <v>0</v>
      </c>
      <c r="G33" s="74">
        <v>0</v>
      </c>
      <c r="H33" s="73">
        <f t="shared" si="2"/>
        <v>0</v>
      </c>
      <c r="I33" s="76">
        <v>68</v>
      </c>
      <c r="J33" s="75">
        <f t="shared" si="3"/>
        <v>9.75549571547236</v>
      </c>
      <c r="K33" s="76">
        <v>1</v>
      </c>
      <c r="L33" s="75">
        <f t="shared" si="4"/>
        <v>0.8126249410846917</v>
      </c>
      <c r="M33" s="76">
        <v>0</v>
      </c>
      <c r="N33" s="75">
        <f t="shared" si="5"/>
        <v>0</v>
      </c>
      <c r="O33" s="111">
        <f t="shared" si="7"/>
        <v>-0.31890961739194723</v>
      </c>
      <c r="P33" s="78" t="s">
        <v>55</v>
      </c>
      <c r="Q33" s="77" t="s">
        <v>50</v>
      </c>
    </row>
    <row r="34" spans="1:17" ht="24" customHeight="1">
      <c r="A34" s="20">
        <v>27</v>
      </c>
      <c r="B34" s="12" t="s">
        <v>76</v>
      </c>
      <c r="C34" s="74">
        <v>93</v>
      </c>
      <c r="D34" s="73">
        <f t="shared" si="0"/>
        <v>13.433191538533759</v>
      </c>
      <c r="E34" s="74">
        <v>4</v>
      </c>
      <c r="F34" s="73">
        <f t="shared" si="1"/>
        <v>3.3157048359555032</v>
      </c>
      <c r="G34" s="74">
        <v>1</v>
      </c>
      <c r="H34" s="73">
        <f t="shared" si="2"/>
        <v>1.0256936253141187</v>
      </c>
      <c r="I34" s="76">
        <v>149</v>
      </c>
      <c r="J34" s="75">
        <f t="shared" si="3"/>
        <v>21.376012670667375</v>
      </c>
      <c r="K34" s="76">
        <v>2</v>
      </c>
      <c r="L34" s="75">
        <f t="shared" si="4"/>
        <v>1.6252498821693835</v>
      </c>
      <c r="M34" s="76">
        <v>1</v>
      </c>
      <c r="N34" s="75">
        <f t="shared" si="5"/>
        <v>1.0368066355624677</v>
      </c>
      <c r="O34" s="111">
        <f t="shared" si="7"/>
        <v>-0.3715763671413297</v>
      </c>
      <c r="P34" s="82" t="s">
        <v>56</v>
      </c>
      <c r="Q34" s="77" t="s">
        <v>54</v>
      </c>
    </row>
    <row r="35" spans="1:17" ht="12" customHeight="1">
      <c r="A35" s="20">
        <v>28</v>
      </c>
      <c r="B35" s="42" t="s">
        <v>36</v>
      </c>
      <c r="C35" s="74">
        <v>96</v>
      </c>
      <c r="D35" s="73">
        <f t="shared" si="0"/>
        <v>13.8665202978413</v>
      </c>
      <c r="E35" s="74">
        <v>2</v>
      </c>
      <c r="F35" s="73">
        <f t="shared" si="1"/>
        <v>1.6578524179777516</v>
      </c>
      <c r="G35" s="74">
        <v>1</v>
      </c>
      <c r="H35" s="73">
        <f t="shared" si="2"/>
        <v>1.0256936253141187</v>
      </c>
      <c r="I35" s="76">
        <v>119</v>
      </c>
      <c r="J35" s="75">
        <f t="shared" si="3"/>
        <v>17.07211750207663</v>
      </c>
      <c r="K35" s="76">
        <v>0</v>
      </c>
      <c r="L35" s="75">
        <f t="shared" si="4"/>
        <v>0</v>
      </c>
      <c r="M35" s="76">
        <v>0</v>
      </c>
      <c r="N35" s="75">
        <f t="shared" si="5"/>
        <v>0</v>
      </c>
      <c r="O35" s="111">
        <f t="shared" si="7"/>
        <v>-0.1877679909270426</v>
      </c>
      <c r="P35" s="82" t="s">
        <v>56</v>
      </c>
      <c r="Q35" s="84" t="s">
        <v>57</v>
      </c>
    </row>
    <row r="36" spans="1:17" ht="23.25" customHeight="1">
      <c r="A36" s="20">
        <v>29</v>
      </c>
      <c r="B36" s="12" t="s">
        <v>67</v>
      </c>
      <c r="C36" s="74">
        <v>97</v>
      </c>
      <c r="D36" s="73">
        <f t="shared" si="0"/>
        <v>14.01096321761048</v>
      </c>
      <c r="E36" s="74">
        <v>1</v>
      </c>
      <c r="F36" s="73">
        <f t="shared" si="1"/>
        <v>0.8289262089888758</v>
      </c>
      <c r="G36" s="74">
        <v>0</v>
      </c>
      <c r="H36" s="73">
        <f t="shared" si="2"/>
        <v>0</v>
      </c>
      <c r="I36" s="76">
        <v>102</v>
      </c>
      <c r="J36" s="75">
        <f t="shared" si="3"/>
        <v>14.633243573208539</v>
      </c>
      <c r="K36" s="76">
        <v>2</v>
      </c>
      <c r="L36" s="75">
        <f t="shared" si="4"/>
        <v>1.6252498821693835</v>
      </c>
      <c r="M36" s="76">
        <v>1</v>
      </c>
      <c r="N36" s="75">
        <f t="shared" si="5"/>
        <v>1.0368066355624677</v>
      </c>
      <c r="O36" s="114">
        <f>(D36-J36)/J36</f>
        <v>-0.042525114304621386</v>
      </c>
      <c r="P36" s="78" t="s">
        <v>55</v>
      </c>
      <c r="Q36" s="85" t="s">
        <v>55</v>
      </c>
    </row>
    <row r="37" spans="1:17" ht="36.75" customHeight="1">
      <c r="A37" s="20">
        <v>30</v>
      </c>
      <c r="B37" s="12" t="s">
        <v>77</v>
      </c>
      <c r="C37" s="74">
        <v>129442</v>
      </c>
      <c r="D37" s="88">
        <f t="shared" si="0"/>
        <v>18696.980420762226</v>
      </c>
      <c r="E37" s="74">
        <v>91574</v>
      </c>
      <c r="F37" s="88">
        <f t="shared" si="1"/>
        <v>75908.08866194732</v>
      </c>
      <c r="G37" s="74">
        <v>84555</v>
      </c>
      <c r="H37" s="88">
        <f t="shared" si="2"/>
        <v>86727.5244884353</v>
      </c>
      <c r="I37" s="76">
        <v>136079</v>
      </c>
      <c r="J37" s="89">
        <f t="shared" si="3"/>
        <v>19522.32502155534</v>
      </c>
      <c r="K37" s="76">
        <v>93953</v>
      </c>
      <c r="L37" s="89">
        <f t="shared" si="4"/>
        <v>76348.55108973004</v>
      </c>
      <c r="M37" s="76">
        <v>85751</v>
      </c>
      <c r="N37" s="89">
        <f t="shared" si="5"/>
        <v>88907.20580611716</v>
      </c>
      <c r="O37" s="114">
        <f>(D37-J37)/J37</f>
        <v>-0.04227696239468515</v>
      </c>
      <c r="P37" s="86">
        <f>(F37-L37)/L37</f>
        <v>-0.005769100022147934</v>
      </c>
      <c r="Q37" s="87">
        <f>(H37-N37)/N37</f>
        <v>-0.024516362851793545</v>
      </c>
    </row>
    <row r="38" spans="1:17" ht="12" customHeight="1">
      <c r="A38" s="20">
        <v>31</v>
      </c>
      <c r="B38" s="32" t="s">
        <v>25</v>
      </c>
      <c r="C38" s="74">
        <v>250</v>
      </c>
      <c r="D38" s="73">
        <f t="shared" si="0"/>
        <v>36.11072994229505</v>
      </c>
      <c r="E38" s="74">
        <v>124</v>
      </c>
      <c r="F38" s="88">
        <f t="shared" si="1"/>
        <v>102.78684991462059</v>
      </c>
      <c r="G38" s="74">
        <v>119</v>
      </c>
      <c r="H38" s="88">
        <f t="shared" si="2"/>
        <v>122.05754141238012</v>
      </c>
      <c r="I38" s="76">
        <v>1373</v>
      </c>
      <c r="J38" s="89">
        <f t="shared" si="3"/>
        <v>196.97493554916986</v>
      </c>
      <c r="K38" s="76">
        <v>467</v>
      </c>
      <c r="L38" s="89">
        <f t="shared" si="4"/>
        <v>379.49584748655104</v>
      </c>
      <c r="M38" s="76">
        <v>396</v>
      </c>
      <c r="N38" s="89">
        <f t="shared" si="5"/>
        <v>410.57542768273714</v>
      </c>
      <c r="O38" s="111">
        <f>(D38-J38)/J38</f>
        <v>-0.8166734775588699</v>
      </c>
      <c r="P38" s="83">
        <f>(F38-L38)/L38</f>
        <v>-0.7291489469637392</v>
      </c>
      <c r="Q38" s="79">
        <f>(H38-N38)/N38</f>
        <v>-0.7027159123933318</v>
      </c>
    </row>
    <row r="39" spans="1:17" ht="12" customHeight="1">
      <c r="A39" s="20">
        <v>32</v>
      </c>
      <c r="B39" s="32" t="s">
        <v>27</v>
      </c>
      <c r="C39" s="74">
        <v>0</v>
      </c>
      <c r="D39" s="73">
        <f>C39*100/692.315</f>
        <v>0</v>
      </c>
      <c r="E39" s="74">
        <v>0</v>
      </c>
      <c r="F39" s="73">
        <f>E39*100/120.638</f>
        <v>0</v>
      </c>
      <c r="G39" s="74">
        <v>0</v>
      </c>
      <c r="H39" s="73">
        <f>G39*100/97.495</f>
        <v>0</v>
      </c>
      <c r="I39" s="76">
        <v>5</v>
      </c>
      <c r="J39" s="75">
        <f t="shared" si="3"/>
        <v>0.7173158614317912</v>
      </c>
      <c r="K39" s="76">
        <v>5</v>
      </c>
      <c r="L39" s="75">
        <f t="shared" si="4"/>
        <v>4.0631247054234585</v>
      </c>
      <c r="M39" s="76">
        <v>5</v>
      </c>
      <c r="N39" s="75">
        <f t="shared" si="5"/>
        <v>5.184033177812338</v>
      </c>
      <c r="O39" s="110" t="s">
        <v>68</v>
      </c>
      <c r="P39" s="78" t="s">
        <v>68</v>
      </c>
      <c r="Q39" s="85" t="s">
        <v>68</v>
      </c>
    </row>
  </sheetData>
  <sheetProtection/>
  <mergeCells count="19">
    <mergeCell ref="C3:D5"/>
    <mergeCell ref="I3:J5"/>
    <mergeCell ref="P5:P7"/>
    <mergeCell ref="Q5:Q7"/>
    <mergeCell ref="K4:L4"/>
    <mergeCell ref="M4:N4"/>
    <mergeCell ref="E5:F5"/>
    <mergeCell ref="G5:H5"/>
    <mergeCell ref="K5:L5"/>
    <mergeCell ref="M5:N5"/>
    <mergeCell ref="A1:Q1"/>
    <mergeCell ref="C2:H2"/>
    <mergeCell ref="I2:N2"/>
    <mergeCell ref="O2:Q2"/>
    <mergeCell ref="E3:H3"/>
    <mergeCell ref="K3:N3"/>
    <mergeCell ref="P3:Q4"/>
    <mergeCell ref="E4:F4"/>
    <mergeCell ref="G4:H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S_EPD</cp:lastModifiedBy>
  <cp:lastPrinted>2010-08-17T06:41:36Z</cp:lastPrinted>
  <dcterms:created xsi:type="dcterms:W3CDTF">2008-02-19T06:47:57Z</dcterms:created>
  <dcterms:modified xsi:type="dcterms:W3CDTF">2010-08-17T06:42:32Z</dcterms:modified>
  <cp:category/>
  <cp:version/>
  <cp:contentType/>
  <cp:contentStatus/>
</cp:coreProperties>
</file>